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202300"/>
  <mc:AlternateContent xmlns:mc="http://schemas.openxmlformats.org/markup-compatibility/2006">
    <mc:Choice Requires="x15">
      <x15ac:absPath xmlns:x15ac="http://schemas.microsoft.com/office/spreadsheetml/2010/11/ac" url="C:\Users\Irena Jolić Šimović\Documents\Documents Studio5\EBRD Projekt\FINAL MODELI (ALATI)  vrednovanja 9 9 2026 FINAL OBJAVA\"/>
    </mc:Choice>
  </mc:AlternateContent>
  <xr:revisionPtr revIDLastSave="0" documentId="13_ncr:1_{46B4DC9D-01DF-4EE9-A313-157D00EA0CAD}" xr6:coauthVersionLast="47" xr6:coauthVersionMax="47" xr10:uidLastSave="{00000000-0000-0000-0000-000000000000}"/>
  <bookViews>
    <workbookView xWindow="-108" yWindow="-108" windowWidth="23256" windowHeight="13896" tabRatio="939" xr2:uid="{DF0707CC-E9EE-43B0-B097-7F9090F0588E}"/>
  </bookViews>
  <sheets>
    <sheet name="Upute Veliki poduz" sheetId="54" r:id="rId1"/>
    <sheet name="Sažeti Opis podkriterija " sheetId="60" r:id="rId2"/>
    <sheet name="Bodovna skala s opisima" sheetId="4" r:id="rId3"/>
    <sheet name="Plan podkriterija" sheetId="17" r:id="rId4"/>
    <sheet name="Opis RM" sheetId="57" r:id="rId5"/>
    <sheet name="Vrednovanje" sheetId="48" r:id="rId6"/>
    <sheet name="Kategorije složenosti" sheetId="59" r:id="rId7"/>
    <sheet name="Zastupljenost spolova" sheetId="53" r:id="rId8"/>
  </sheets>
  <definedNames>
    <definedName name="_xlnm._FilterDatabase" localSheetId="4" hidden="1">'Opis RM'!$B$5:$S$5</definedName>
    <definedName name="_xlnm._FilterDatabase" localSheetId="5" hidden="1">Vrednovanje!$B$10:$AB$10</definedName>
    <definedName name="_xlnm.Print_Area" localSheetId="2">'Bodovna skala s opisima'!$A$1:$E$100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4" i="48" l="1"/>
  <c r="U15" i="48"/>
  <c r="U12" i="48"/>
  <c r="U11" i="48"/>
  <c r="U13" i="48"/>
  <c r="I131" i="17"/>
  <c r="H131" i="17"/>
  <c r="I130" i="17"/>
  <c r="H130" i="17"/>
  <c r="I129" i="17"/>
  <c r="H129" i="17"/>
  <c r="I128" i="17"/>
  <c r="H128" i="17"/>
  <c r="I127" i="17"/>
  <c r="H127" i="17"/>
  <c r="I126" i="17"/>
  <c r="H126" i="17"/>
  <c r="I125" i="17"/>
  <c r="H125" i="17"/>
  <c r="I124" i="17"/>
  <c r="H124" i="17"/>
  <c r="I123" i="17"/>
  <c r="H123" i="17"/>
  <c r="I122" i="17"/>
  <c r="H122" i="17"/>
  <c r="G131" i="17"/>
  <c r="F131" i="17"/>
  <c r="E131" i="17"/>
  <c r="C131" i="17"/>
  <c r="G130" i="17"/>
  <c r="E130" i="17"/>
  <c r="C130" i="17"/>
  <c r="G129" i="17"/>
  <c r="E129" i="17"/>
  <c r="C129" i="17"/>
  <c r="G128" i="17"/>
  <c r="E128" i="17"/>
  <c r="C128" i="17"/>
  <c r="G127" i="17"/>
  <c r="E127" i="17"/>
  <c r="C127" i="17"/>
  <c r="G126" i="17"/>
  <c r="E126" i="17"/>
  <c r="C126" i="17"/>
  <c r="G125" i="17"/>
  <c r="E125" i="17"/>
  <c r="C125" i="17"/>
  <c r="G124" i="17"/>
  <c r="E124" i="17"/>
  <c r="C124" i="17"/>
  <c r="G123" i="17"/>
  <c r="E123" i="17"/>
  <c r="C123" i="17"/>
  <c r="G122" i="17"/>
  <c r="E122" i="17"/>
  <c r="C122" i="17"/>
  <c r="D15" i="59" l="1"/>
  <c r="D131" i="17" s="1"/>
  <c r="F14" i="59"/>
  <c r="F130" i="17" s="1"/>
  <c r="D14" i="59"/>
  <c r="D130" i="17" s="1"/>
  <c r="F13" i="59"/>
  <c r="F129" i="17" s="1"/>
  <c r="F12" i="59"/>
  <c r="F11" i="59"/>
  <c r="F10" i="59"/>
  <c r="F126" i="17" s="1"/>
  <c r="F9" i="59"/>
  <c r="F125" i="17" s="1"/>
  <c r="D9" i="59"/>
  <c r="D125" i="17" s="1"/>
  <c r="F8" i="59"/>
  <c r="F7" i="59"/>
  <c r="F123" i="17" s="1"/>
  <c r="D7" i="59"/>
  <c r="D123" i="17" s="1"/>
  <c r="F6" i="59"/>
  <c r="F122" i="17" s="1"/>
  <c r="D12" i="59" l="1"/>
  <c r="D128" i="17" s="1"/>
  <c r="F128" i="17"/>
  <c r="D13" i="59"/>
  <c r="D129" i="17" s="1"/>
  <c r="D10" i="59"/>
  <c r="D126" i="17" s="1"/>
  <c r="D11" i="59"/>
  <c r="D127" i="17" s="1"/>
  <c r="F127" i="17"/>
  <c r="D8" i="59"/>
  <c r="D124" i="17" s="1"/>
  <c r="F124" i="17"/>
  <c r="V14" i="48" s="1"/>
  <c r="D6" i="59"/>
  <c r="D122" i="17" s="1"/>
  <c r="H111" i="17" a="1"/>
  <c r="H111" i="17" s="1"/>
  <c r="G111" i="17" a="1"/>
  <c r="G111" i="17" s="1"/>
  <c r="E111" i="17" a="1"/>
  <c r="E111" i="17" s="1"/>
  <c r="D111" i="17" a="1"/>
  <c r="D111" i="17" s="1"/>
  <c r="G109" i="17"/>
  <c r="D109" i="17"/>
  <c r="N99" i="17" a="1"/>
  <c r="N99" i="17" s="1"/>
  <c r="M99" i="17" a="1"/>
  <c r="M99" i="17" s="1"/>
  <c r="K99" i="17" a="1"/>
  <c r="K99" i="17" s="1"/>
  <c r="J99" i="17" a="1"/>
  <c r="J99" i="17" s="1"/>
  <c r="H99" i="17" a="1"/>
  <c r="H99" i="17" s="1"/>
  <c r="G99" i="17" a="1"/>
  <c r="G99" i="17" s="1"/>
  <c r="E99" i="17" a="1"/>
  <c r="E99" i="17" s="1"/>
  <c r="D99" i="17" a="1"/>
  <c r="D99" i="17" s="1"/>
  <c r="M97" i="17"/>
  <c r="J97" i="17"/>
  <c r="G97" i="17"/>
  <c r="D97" i="17"/>
  <c r="Q87" i="17" a="1"/>
  <c r="Q87" i="17" s="1"/>
  <c r="P87" i="17" a="1"/>
  <c r="P87" i="17" s="1"/>
  <c r="N87" i="17" a="1"/>
  <c r="N87" i="17" s="1"/>
  <c r="M87" i="17" a="1"/>
  <c r="M87" i="17" s="1"/>
  <c r="K87" i="17" a="1"/>
  <c r="K87" i="17" s="1"/>
  <c r="J87" i="17" a="1"/>
  <c r="J87" i="17" s="1"/>
  <c r="H87" i="17" a="1"/>
  <c r="H87" i="17" s="1"/>
  <c r="G87" i="17" a="1"/>
  <c r="G87" i="17" s="1"/>
  <c r="E87" i="17" a="1"/>
  <c r="E87" i="17" s="1"/>
  <c r="D87" i="17" a="1"/>
  <c r="D87" i="17" s="1"/>
  <c r="P85" i="17"/>
  <c r="M85" i="17"/>
  <c r="J85" i="17"/>
  <c r="G85" i="17"/>
  <c r="D85" i="17"/>
  <c r="T75" i="17" a="1"/>
  <c r="T75" i="17" s="1"/>
  <c r="S75" i="17" a="1"/>
  <c r="S75" i="17" s="1"/>
  <c r="Q75" i="17" a="1"/>
  <c r="Q75" i="17" s="1"/>
  <c r="P75" i="17" a="1"/>
  <c r="P75" i="17" s="1"/>
  <c r="N75" i="17" a="1"/>
  <c r="N75" i="17" s="1"/>
  <c r="M75" i="17" a="1"/>
  <c r="M75" i="17" s="1"/>
  <c r="K75" i="17" a="1"/>
  <c r="K75" i="17" s="1"/>
  <c r="J75" i="17" a="1"/>
  <c r="J75" i="17" s="1"/>
  <c r="H75" i="17" a="1"/>
  <c r="H75" i="17" s="1"/>
  <c r="G75" i="17" a="1"/>
  <c r="G75" i="17" s="1"/>
  <c r="E75" i="17" a="1"/>
  <c r="E75" i="17" s="1"/>
  <c r="D75" i="17" a="1"/>
  <c r="D75" i="17" s="1"/>
  <c r="S73" i="17"/>
  <c r="P73" i="17"/>
  <c r="M73" i="17"/>
  <c r="J73" i="17"/>
  <c r="G73" i="17"/>
  <c r="D73" i="17"/>
  <c r="S59" i="17"/>
  <c r="O59" i="17"/>
  <c r="J59" i="17"/>
  <c r="D59" i="17"/>
  <c r="V13" i="48" l="1"/>
  <c r="V15" i="48"/>
  <c r="V12" i="48"/>
  <c r="V11" i="48"/>
  <c r="D137" i="17"/>
  <c r="E109" i="17"/>
  <c r="S61" i="17" a="1"/>
  <c r="S61" i="17" s="1"/>
  <c r="T60" i="17"/>
  <c r="S60" i="17"/>
  <c r="R61" i="17" a="1"/>
  <c r="R61" i="17" s="1"/>
  <c r="P61" i="17" a="1"/>
  <c r="P61" i="17" s="1"/>
  <c r="P60" i="17"/>
  <c r="N61" i="17" a="1"/>
  <c r="N61" i="17" s="1"/>
  <c r="L61" i="17" a="1"/>
  <c r="L61" i="17" s="1"/>
  <c r="J61" i="17" a="1"/>
  <c r="J61" i="17" s="1"/>
  <c r="N60" i="17"/>
  <c r="M60" i="17"/>
  <c r="L60" i="17"/>
  <c r="I61" i="17" a="1"/>
  <c r="I61" i="17" s="1"/>
  <c r="F61" i="17" a="1"/>
  <c r="F61" i="17" s="1"/>
  <c r="E61" i="17" a="1"/>
  <c r="E61" i="17" s="1"/>
  <c r="H60" i="17"/>
  <c r="F60" i="17"/>
  <c r="E60" i="17"/>
  <c r="D60" i="17"/>
  <c r="R60" i="17"/>
  <c r="Q60" i="17"/>
  <c r="O60" i="17"/>
  <c r="K60" i="17"/>
  <c r="J60" i="17"/>
  <c r="I60" i="17"/>
  <c r="G60" i="17"/>
  <c r="S137" i="17"/>
  <c r="O137" i="17"/>
  <c r="C17" i="17"/>
  <c r="C41" i="17" s="1"/>
  <c r="C22" i="17"/>
  <c r="C47" i="17" s="1"/>
  <c r="C11" i="17"/>
  <c r="C34" i="17" s="1"/>
  <c r="G5" i="4"/>
  <c r="F5" i="4"/>
  <c r="G19" i="53"/>
  <c r="G18" i="53"/>
  <c r="G17" i="53"/>
  <c r="G16" i="53"/>
  <c r="G15" i="53"/>
  <c r="G14" i="53"/>
  <c r="G13" i="53"/>
  <c r="G12" i="53"/>
  <c r="F12" i="53"/>
  <c r="L11" i="53"/>
  <c r="G11" i="53"/>
  <c r="F11" i="53"/>
  <c r="L10" i="53"/>
  <c r="G10" i="53"/>
  <c r="F10" i="53"/>
  <c r="D22" i="17" l="1" a="1"/>
  <c r="D22" i="17" s="1"/>
  <c r="C48" i="17" s="1" a="1"/>
  <c r="D26" i="17" a="1"/>
  <c r="D26" i="17" s="1"/>
  <c r="C53" i="17" s="1" a="1"/>
  <c r="N85" i="17"/>
  <c r="M139" i="17" a="1"/>
  <c r="M139" i="17" s="1"/>
  <c r="D11" i="17" a="1"/>
  <c r="D138" i="17" a="1"/>
  <c r="D138" i="17" s="1"/>
  <c r="D61" i="17" a="1"/>
  <c r="D61" i="17" s="1"/>
  <c r="E139" i="17" a="1"/>
  <c r="E139" i="17" s="1"/>
  <c r="K97" i="17"/>
  <c r="H61" i="17" a="1"/>
  <c r="H61" i="17" s="1"/>
  <c r="D17" i="17" a="1"/>
  <c r="G139" i="17" a="1"/>
  <c r="G139" i="17" s="1"/>
  <c r="K139" i="17" a="1"/>
  <c r="K139" i="17" s="1"/>
  <c r="L139" i="17" a="1"/>
  <c r="L139" i="17" s="1"/>
  <c r="H73" i="17"/>
  <c r="O61" i="17" a="1"/>
  <c r="O61" i="17" s="1"/>
  <c r="Q61" i="17" a="1"/>
  <c r="Q61" i="17" s="1"/>
  <c r="T61" i="17" a="1"/>
  <c r="T61" i="17" s="1"/>
  <c r="I139" i="17" a="1"/>
  <c r="I139" i="17" s="1"/>
  <c r="J137" i="17"/>
  <c r="K73" i="17"/>
  <c r="E85" i="17"/>
  <c r="Q85" i="17"/>
  <c r="E97" i="17"/>
  <c r="Q139" i="17" a="1"/>
  <c r="Q139" i="17" s="1"/>
  <c r="H109" i="17"/>
  <c r="T139" i="17" a="1"/>
  <c r="T139" i="17" s="1"/>
  <c r="F139" i="17" a="1"/>
  <c r="F139" i="17" s="1"/>
  <c r="J139" i="17" a="1"/>
  <c r="J139" i="17" s="1"/>
  <c r="N139" i="17" a="1"/>
  <c r="N139" i="17" s="1"/>
  <c r="R139" i="17" a="1"/>
  <c r="R139" i="17" s="1"/>
  <c r="T73" i="17"/>
  <c r="K61" i="17" a="1"/>
  <c r="K61" i="17" s="1"/>
  <c r="C26" i="17"/>
  <c r="C52" i="17" s="1"/>
  <c r="M61" i="17" a="1"/>
  <c r="M61" i="17" s="1"/>
  <c r="G61" i="17" a="1"/>
  <c r="G61" i="17" s="1"/>
  <c r="N73" i="17"/>
  <c r="D139" i="17" a="1"/>
  <c r="D139" i="17" s="1"/>
  <c r="H139" i="17" a="1"/>
  <c r="H139" i="17" s="1"/>
  <c r="H85" i="17"/>
  <c r="S139" i="17" a="1"/>
  <c r="S139" i="17" s="1"/>
  <c r="E73" i="17"/>
  <c r="K85" i="17"/>
  <c r="N97" i="17"/>
  <c r="H97" i="17"/>
  <c r="C53" i="17" l="1"/>
  <c r="F54" i="17"/>
  <c r="E54" i="17"/>
  <c r="D11" i="17"/>
  <c r="C35" i="17" s="1" a="1"/>
  <c r="P139" i="17" a="1"/>
  <c r="P139" i="17" s="1"/>
  <c r="O139" i="17" a="1"/>
  <c r="O139" i="17" s="1"/>
  <c r="D17" i="17"/>
  <c r="C42" i="17" s="1" a="1"/>
  <c r="Q73" i="17"/>
  <c r="E49" i="17"/>
  <c r="F51" i="17"/>
  <c r="E51" i="17"/>
  <c r="F50" i="17"/>
  <c r="F49" i="17"/>
  <c r="E50" i="17"/>
  <c r="C48" i="17"/>
  <c r="F44" i="17" l="1"/>
  <c r="C42" i="17"/>
  <c r="E44" i="17"/>
  <c r="F46" i="17"/>
  <c r="F43" i="17"/>
  <c r="E46" i="17"/>
  <c r="E45" i="17"/>
  <c r="E43" i="17"/>
  <c r="F45" i="17"/>
  <c r="F40" i="17"/>
  <c r="E40" i="17"/>
  <c r="F37" i="17"/>
  <c r="E37" i="17"/>
  <c r="C35" i="17"/>
  <c r="F39" i="17"/>
  <c r="E39" i="17"/>
  <c r="F36" i="17"/>
  <c r="F38" i="17"/>
  <c r="E36" i="17"/>
  <c r="E38" i="17"/>
  <c r="F48" i="17"/>
  <c r="E48" i="17"/>
  <c r="O7" i="48" s="1" a="1"/>
  <c r="O7" i="48" s="1"/>
  <c r="E53" i="17"/>
  <c r="S7" i="48" s="1" a="1"/>
  <c r="S7" i="48" s="1"/>
  <c r="F53" i="17"/>
  <c r="F47" i="17" l="1"/>
  <c r="O8" i="48" a="1"/>
  <c r="O8" i="48" s="1"/>
  <c r="F52" i="17"/>
  <c r="S8" i="48" a="1"/>
  <c r="S8" i="48" s="1"/>
  <c r="F35" i="17"/>
  <c r="E35" i="17"/>
  <c r="D7" i="48" s="1" a="1"/>
  <c r="D7" i="48" s="1"/>
  <c r="E52" i="17"/>
  <c r="E42" i="17"/>
  <c r="J7" i="48" s="1" a="1"/>
  <c r="J7" i="48" s="1"/>
  <c r="F42" i="17"/>
  <c r="E47" i="17"/>
  <c r="F41" i="17" l="1"/>
  <c r="J8" i="48" a="1"/>
  <c r="J8" i="48" s="1"/>
  <c r="F34" i="17"/>
  <c r="D8" i="48" a="1"/>
  <c r="D8" i="48" s="1"/>
  <c r="E41" i="17"/>
  <c r="E34" i="17"/>
  <c r="F55" i="17" l="1"/>
  <c r="E55" i="17"/>
  <c r="D34" i="17" s="1"/>
  <c r="G11" i="17" l="1"/>
  <c r="D51" i="17"/>
  <c r="D50" i="17"/>
  <c r="D54" i="17"/>
  <c r="D49" i="17"/>
  <c r="D43" i="17"/>
  <c r="D40" i="17"/>
  <c r="D37" i="17"/>
  <c r="D53" i="17"/>
  <c r="D38" i="17"/>
  <c r="D39" i="17"/>
  <c r="D45" i="17"/>
  <c r="D36" i="17"/>
  <c r="D48" i="17"/>
  <c r="D46" i="17"/>
  <c r="D44" i="17"/>
  <c r="D35" i="17"/>
  <c r="D42" i="17"/>
  <c r="E11" i="17"/>
  <c r="D52" i="17" l="1"/>
  <c r="E26" i="17" s="1"/>
  <c r="D47" i="17"/>
  <c r="E22" i="17" s="1"/>
  <c r="D41" i="17"/>
  <c r="E17" i="17" l="1"/>
  <c r="E28" i="17" s="1"/>
  <c r="D55" i="1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<sst xmlns="http://schemas.openxmlformats.org/spreadsheetml/2006/main" count="367" uniqueCount="283">
  <si>
    <t>MAX</t>
  </si>
  <si>
    <t>MIN</t>
  </si>
  <si>
    <t>Stručna znanja i iskustvo</t>
  </si>
  <si>
    <t>Zahtjevnost razmišljanja</t>
  </si>
  <si>
    <t>Donošenje i provođenje odluka</t>
  </si>
  <si>
    <t>ODGOVORNOST</t>
  </si>
  <si>
    <t>RADNI UVJETI</t>
  </si>
  <si>
    <t>Radno okruženje</t>
  </si>
  <si>
    <t>Razina</t>
  </si>
  <si>
    <t>4)</t>
  </si>
  <si>
    <t>1)</t>
  </si>
  <si>
    <t>2)</t>
  </si>
  <si>
    <t>3)</t>
  </si>
  <si>
    <t>Min</t>
  </si>
  <si>
    <t>Max</t>
  </si>
  <si>
    <t>Raspon bodova</t>
  </si>
  <si>
    <t>VJEŠTINE</t>
  </si>
  <si>
    <t>Interpersonalne i komunikacijske vještine</t>
  </si>
  <si>
    <t>RADNI NAPOR</t>
  </si>
  <si>
    <t>Vještine planiranja i organizacije</t>
  </si>
  <si>
    <t>Odgovornost za financijske resurse</t>
  </si>
  <si>
    <t>Podkriteriji</t>
  </si>
  <si>
    <t>Udio (%)</t>
  </si>
  <si>
    <t>Ukupno bodova</t>
  </si>
  <si>
    <t>Ukupno</t>
  </si>
  <si>
    <t>Bodovi</t>
  </si>
  <si>
    <t>Razine po podkriteriju</t>
  </si>
  <si>
    <t>Plan kriterija i podkriterija</t>
  </si>
  <si>
    <t>Bodovi (MAX)</t>
  </si>
  <si>
    <t>Kriterij/podkriterij</t>
  </si>
  <si>
    <t>Bodovi (MIN)</t>
  </si>
  <si>
    <t>Kriteriji</t>
  </si>
  <si>
    <t>Bodovi po razini prema podkriterijima</t>
  </si>
  <si>
    <r>
      <rPr>
        <b/>
        <sz val="11"/>
        <color theme="1"/>
        <rFont val="Calibri"/>
        <family val="2"/>
        <charset val="238"/>
      </rPr>
      <t xml:space="preserve">Kriterij: ODGOVORNOST </t>
    </r>
    <r>
      <rPr>
        <b/>
        <sz val="9"/>
        <color theme="1"/>
        <rFont val="Calibri"/>
        <family val="2"/>
        <charset val="238"/>
      </rPr>
      <t xml:space="preserve">
(Svaka razina nosi određen broj bodova. Ako radna uloga ne odgovara u potpunosti jednoj razini, bodove je moguće prilagoditi unutar raspona između dviju susjednih razina)</t>
    </r>
  </si>
  <si>
    <r>
      <rPr>
        <b/>
        <sz val="11"/>
        <color theme="1"/>
        <rFont val="Calibri"/>
        <family val="2"/>
        <charset val="238"/>
      </rPr>
      <t>Kriterij: VJEŠTINE</t>
    </r>
    <r>
      <rPr>
        <b/>
        <sz val="9"/>
        <color theme="1"/>
        <rFont val="Calibri"/>
        <family val="2"/>
        <charset val="238"/>
      </rPr>
      <t xml:space="preserve">
(Svaka razina nosi određen broj bodova. Ako radna uloga ne odgovara u potpunosti jednoj razini, bodove je moguće prilagoditi unutar raspona između dviju susjednih razina)</t>
    </r>
  </si>
  <si>
    <t>Kriterij: RADNI NAPOR
(Svaka razina nosi određen broj bodova. Ako radna uloga ne odgovara u potpunosti jednoj razini, bodove je moguće prilagoditi unutar raspona između dviju susjednih razina)</t>
  </si>
  <si>
    <t>Kriterij: RADNI UVJETI
(Svaka razina nosi određen broj bodova. Ako radna uloga ne odgovara u potpunosti jednoj razini, bodove je moguće prilagoditi unutar raspona između dviju susjednih razina)</t>
  </si>
  <si>
    <t>5)</t>
  </si>
  <si>
    <t>OPIS RAZINE</t>
  </si>
  <si>
    <t>KRITERIJI I PODKRITERIJI (vrednovanja složenosti radnih mjesta)</t>
  </si>
  <si>
    <t>Udio(MAX %)</t>
  </si>
  <si>
    <r>
      <rPr>
        <b/>
        <sz val="11"/>
        <color theme="1"/>
        <rFont val="Calibri"/>
        <family val="2"/>
        <charset val="238"/>
      </rPr>
      <t xml:space="preserve">Razine podkriterija 
</t>
    </r>
    <r>
      <rPr>
        <b/>
        <sz val="9"/>
        <color theme="1"/>
        <rFont val="Calibri"/>
        <family val="2"/>
        <charset val="238"/>
      </rPr>
      <t xml:space="preserve"> (1 = najniža razina)</t>
    </r>
  </si>
  <si>
    <t>Psihosocijalni i emocionalni zahtjevi</t>
  </si>
  <si>
    <t>Fizičko opterećenje</t>
  </si>
  <si>
    <t>Organizacijsko okruženje</t>
  </si>
  <si>
    <t>Dodatna znanja</t>
  </si>
  <si>
    <t>Bodovi po podkriteriju</t>
  </si>
  <si>
    <t>#</t>
  </si>
  <si>
    <t>1.1 Stručna znanja i iskustvo</t>
  </si>
  <si>
    <t>1.2 Vještine planiranja i organizacije</t>
  </si>
  <si>
    <t>1.3 Interpersonalne i komunikacijske vještine</t>
  </si>
  <si>
    <t>1.4 Vještine rješavanja problema</t>
  </si>
  <si>
    <t>1.5 Dodatna znanja</t>
  </si>
  <si>
    <t>2.2 Odgovornost za financijske resurse</t>
  </si>
  <si>
    <t>3.1 Zahtjevnost razmišljanja</t>
  </si>
  <si>
    <t>3.2 Donošenje i provođenje odluka</t>
  </si>
  <si>
    <t>3.3 Psihosocijalni i emocionalni zahtjevi</t>
  </si>
  <si>
    <t>3.4 Fizičko opterećenje</t>
  </si>
  <si>
    <t>4.1 Radno okruženje</t>
  </si>
  <si>
    <t>4.2 Organizacijsko okruženje</t>
  </si>
  <si>
    <t>1) VJEŠTINE</t>
  </si>
  <si>
    <t>2) ODGOVORNOST</t>
  </si>
  <si>
    <t>3) RADNI NAPOR</t>
  </si>
  <si>
    <t>4) RADNI UVJETI</t>
  </si>
  <si>
    <t>UKUPNO BODOVA - REZULTATI VREDNOVANJA</t>
  </si>
  <si>
    <t>Rezultat vrednovanja</t>
  </si>
  <si>
    <t>Minimum</t>
  </si>
  <si>
    <t>Maksimum</t>
  </si>
  <si>
    <t>Nova kategorija složenosti prema rezultatima vrednovanja/NOVI PLATNI RAZREDA</t>
  </si>
  <si>
    <t>Rutinski problemi. Radno mjesto zahtijeva rješavanje manjih, rutinskih problema koji se redovito pojavljuju. Rješenja su već poznata i lako primjenjiva uz pomoć unaprijed definiranih pravila i procedura.</t>
  </si>
  <si>
    <t>Tjelesne/manualne vještine</t>
  </si>
  <si>
    <t>Odgovornost za ljude</t>
  </si>
  <si>
    <t>Odgovornost za materijalna dobra i opremu</t>
  </si>
  <si>
    <t>Odgovornost za informacije</t>
  </si>
  <si>
    <t>Utjecaj na rezultat</t>
  </si>
  <si>
    <t>2. Ukupan broj zaposlenih za svako radno mjesto izračunava se automatski.</t>
  </si>
  <si>
    <t xml:space="preserve">3. U stupcu 'Prevlast spola' zabilježite je li radno mjesto s prevlašću muškaraca, prevlašću žena ili uravnoteženo. </t>
  </si>
  <si>
    <t xml:space="preserve">Br. </t>
  </si>
  <si>
    <t xml:space="preserve">Naziv radnog mjesta </t>
  </si>
  <si>
    <t>Broj žena</t>
  </si>
  <si>
    <t>Broj muškaraca</t>
  </si>
  <si>
    <t>Ukupan broj zaposlenih/RM</t>
  </si>
  <si>
    <t xml:space="preserve">Prevlast spola </t>
  </si>
  <si>
    <t>Ukupni bodovi</t>
  </si>
  <si>
    <t xml:space="preserve">Ukupno </t>
  </si>
  <si>
    <t xml:space="preserve">Ukupno žena </t>
  </si>
  <si>
    <t>Ukupno muškaraca</t>
  </si>
  <si>
    <t>Administrator/ica</t>
  </si>
  <si>
    <t>Dodajte više redova po potrebi</t>
  </si>
  <si>
    <t>R0</t>
  </si>
  <si>
    <t>R1</t>
  </si>
  <si>
    <t>R2</t>
  </si>
  <si>
    <t>R3</t>
  </si>
  <si>
    <t>R4</t>
  </si>
  <si>
    <t>R5</t>
  </si>
  <si>
    <t>R6</t>
  </si>
  <si>
    <t>R7</t>
  </si>
  <si>
    <t>R8</t>
  </si>
  <si>
    <t>R9</t>
  </si>
  <si>
    <t>Opis glavnih zadataka</t>
  </si>
  <si>
    <t>ORG jedinica</t>
  </si>
  <si>
    <t>Direktna linija odgovornosti</t>
  </si>
  <si>
    <t>Komentar</t>
  </si>
  <si>
    <t>Kategorije složenosti</t>
  </si>
  <si>
    <t>Uloga/Radna mjesta</t>
  </si>
  <si>
    <t>Direktor/ica sektora za razvoj</t>
  </si>
  <si>
    <t>Vodi sektor razvoja; definira razvojnu strategiju, prioritete i ciljeve sektora; upravlja portfeljem razvojnih projekata i resursima; koordinira rad voditelja projekata; izvještava upravu o napretku i ključnim rizicima; predstavlja organizaciju pred vanjskim partnerima u području razvoja.</t>
  </si>
  <si>
    <t>Sektor razvoja</t>
  </si>
  <si>
    <t>Uprava (CEO/COO)</t>
  </si>
  <si>
    <t>Voditelj/ica projekta</t>
  </si>
  <si>
    <t>Vodi dodijeljene projekte od pokretanja do zatvaranja; planira opseg, rokove, proračun i resurse; koordinira projektni tim i dionike; prati napredak i rizike; izvještava naručitelja projekta i rukovodstvo; osigurava ostvarenje projektnih ciljeva u zadanim okvirima.</t>
  </si>
  <si>
    <t>Analitičar/ka</t>
  </si>
  <si>
    <t>Prikuplja, obrađuje i analizira podatke iz internih i vanjskih izvora; priprema analitičke izvještaje, preglede i preporuke za potrebe odlučivanja; sudjeluje u izradi prognoza i procjena; suradđuje sa stručnjacima iz drugih područja na interpretaciji rezultata.</t>
  </si>
  <si>
    <t>Obavlja administrativne i organizacijske poslove podrške sektoru; vodi evidencije, dokumentaciju i arhivu; priprema dopise, zapisnike i izvještaje; koordinira sastanke i komunikaciju s internim i vanjskim dionicima; brine o uredskim materijalima i tehničkoj podršci timu.</t>
  </si>
  <si>
    <t>Osnovna razina - poslovi koji se obavljaju prema jasnim uputama i jednostavnim radnim postupcima. Zahtijeva se osnovno razumijevanje zadataka koje se stječe kratkim uvođenjem u posao i učenjem kroz rad.</t>
  </si>
  <si>
    <t>Specijalistička razina - poslovi koji zahtijevaju napredno znanje područja rada i duboko razumijevanje njegovih teorija i načela. Uključuju samostalnost u stručnom, znanstvenom ili specijaliziranom radu, stečenu kroz široko iskustvo izgrađeno na konceptualnoj osnovi ili kroz izloženost složenim praksama.</t>
  </si>
  <si>
    <t>Kvalifikacijska razina - poslovi koji zahtijevaju poznavanje standardiziranih radnih rutina i jednostavnu primjenu opreme ili alata. Znanje se stječe kratkom formalnom obukom ili kroz radno iskustvo u trajanju od nekoliko mjeseci.</t>
  </si>
  <si>
    <t>Srednja razina - poslovi koji zahtijevaju razumijevanje tehnika i postupaka unutar složenijih procesa ili specijaliziranih sustava, uz poznavanje prikladnih metoda, alata i materijala. Znanje se stječe kroz širi spektar obuke i radno iskustvo.</t>
  </si>
  <si>
    <t>Srednje proširena razina - poslovi koji zahtijevaju pouzdano poznavanje metoda i postupaka unutar područja rada, stečeno radnim iskustvom i/ili kroz dodatne stručne kvalifikacije. Uključuju dobro razumijevanje sustava i procesa, ali bez potrebe za njihovim konceptualnim oblikovanjem ili temeljitom izmjenom.</t>
  </si>
  <si>
    <t>Stručna razina - poslovi koji zahtijevaju primjenu teorijskih znanja i razumijevanje načela struke, uz svijest o granicama vlastitog područja. Razina je povezana s profesionalnom kvalifikacijom i/ili detaljnim razumijevanjem praksi i postupaka u struci.</t>
  </si>
  <si>
    <t>Visoko specijalistička razina - poslovi koji zahtijevaju visoko specijalizirano znanje i poznavanje najnovijih spoznaja u području. Uključuju razumijevanje suvremenih metodologija i kritičku svijest o granicama postojećeg znanja u struci.</t>
  </si>
  <si>
    <t>Ekspertna razina - poslovi koji zahtijevaju znanje na najvišoj razini u specifičnom području i razumijevanje dodirnih točaka različitih disciplina. Uključuju kreiranje novih koncepata, teorija ili metodologija te prepoznatost kao autoritet u struci, uz doprinos razvoju područja na nacionalnoj ili međunarodnoj razini.</t>
  </si>
  <si>
    <t>Planiranje i organiziranje vlastitog rada s određenim ciljem ili područjem djelovanja, uz svijest o povezanim aktivnostima u drugim procesima. Uključuje određivanje redoslijeda rada te raspoređivanje resursa i informacija za obavljanje zadataka.</t>
  </si>
  <si>
    <t>Planiranje i organiziranje niza raznolikih zadataka i ciljeva te koordinacija poslova unutar određenog područja rada, čiji rezultati utječu na rezultat drugih procesa i/ili organizacijskih cjelina. Uključuje određivanje prioriteta, upravljanje rokovima i optimizaciju resursa.</t>
  </si>
  <si>
    <t>Osnovna razina komunikacije potrebna za svakodnevno obavljanje posla. Zahtijeva održavanje uljudnih i učinkovitih radnih odnosa s drugima radi razmjene informacija, postavljanja pitanja ili dobivanja pojašnjenja. Komunikacija je pretežno jednostavna i vezana uz neposredne radne zadatke.</t>
  </si>
  <si>
    <t>Standardna komunikacija i interakcija s drugima. Radno mjesto zahtijeva komunikaciju s kolegama ili klijentima u strukturiranim okruženjima, uz potrebnu taktičnost, empatiju i osnovnu izgradnju odnosa. Uključuje razmjenu informacija, odgovaranje na upite i održavanje profesionalnih radnih odnosa u svakodnevnom radu.</t>
  </si>
  <si>
    <t>Učinkovita komunikacija i interpersonalni odnosi. Radno mjesto zahtijeva prilagodbu komunikacije različitim skupinama te poticanje povjerenja, suradnje i pozitivnih radnih odnosa. Uključuje prezentiranje informacija grupama, vođenje strukturiranih razgovora i koordinaciju komunikacije s više internih i/ili eksternih dionika.</t>
  </si>
  <si>
    <t>Napredne komunikacijske i interpersonalne vještine. Radno mjesto zahtijeva komunikaciju u složenijim interakcijama, posredovanje u interpersonalnim nesuglasicama i podršku skupnoj suradnji. Uključuje vještine uvjeravanja i pregovaranja te sposobnost prilagodbe komunikacije različitim profilima sugovornika.</t>
  </si>
  <si>
    <t>Snažne komunikacijske i interpersonalne vještine. Radno mjesto zahtijeva komunikaciju s ključnim dionicima u zahtjevnim i osjetljivim situacijama, uz oblikovanje poruka koje grade povjerenje, jasnoću i razumijevanje u širim skupinama. Uključuje zastupanje stavova organizacije te komunikaciju u uvjetima visoke izloženosti i odgovornosti.</t>
  </si>
  <si>
    <t>Standardni problemi. Radno mjesto uključuje rješavanje problema s definiranim alternativama. Potrebna je određena prosudba i odabir najprikladnijeg rješenja iz poznatih opcija, ali pomoć kolega ili nadređenih je obično dostupna.</t>
  </si>
  <si>
    <t>Promjenjivi problemi. Radno mjesto uključuje rješavanje različitih vrsta problema koji zahtijevaju istraživanje mogućnosti ili prilagodbu postojećih načina rada. Smjernice i gotova rješenja mogu biti ograničena, što zahtijeva samostalnost u procjeni situacije.</t>
  </si>
  <si>
    <t>Visoko složeni problemi. Radno mjesto zahtijeva rješavanje problema koji zahtijevaju integraciju znanja iz više disciplina. Problemi su novi i jedinstveni, bez postojećih rješenja u struci, te zahtijevaju kreiranje sustavnih rješenja prilagođenih kontekstu organizacije.</t>
  </si>
  <si>
    <t>Različiti standardni problemi. Radno mjesto uključuje rješavanje problema koji se ponavljaju u prepoznatljivim obrascima, ali s manjim varijacijama u okolnostima. Rješenja postoje u praksi i lako se prilagođavaju situaciji, uz osnovnu samostalnost u procjeni.</t>
  </si>
  <si>
    <t>Nestandardni problemi. Radno mjesto uključuje rješavanje složenijih, nestandardnih problema koji uključuju više povezanih čimbenika. Rješenja često zahtijevaju prilagodbu postojećih metoda i razvoj prilagođenih pristupa temeljenih na stručnom znanju.</t>
  </si>
  <si>
    <t>Iznimno složeni problemi. Radno mjesto zahtijeva rješavanje fundamentalnih problema čija priroda nadilazi okvire struke i postojećih disciplina. Uključuje kreiranje novih paradigmi i koncepata te prepoznavanje problema koji u praksi još nisu jasno artikulirani.</t>
  </si>
  <si>
    <t>Potrebne su osnovne tjelesne vještine. Radno mjesto zahtijeva spretnost izvan svakodnevnih potreba, uključujući precizno rukovanje alatima, strojevima, tehničkom opremom ili osobama (npr. u zdravstvu ili skrbi). Potrebna je dobra koordinacija pokreta.</t>
  </si>
  <si>
    <t>Potrebne su umjerene tjelesne vještine. Radno mjesto zahtijeva srednju razinu koordinacije, preciznosti i motoričkih vještina, kao što je pažljivo rukovanje finim alatima, materijalima ili osobama. Uključuje izvođenje složenijih tehničkih operacija koje traže usredotočenost i finu motoriku.</t>
  </si>
  <si>
    <t>Potrebna je visoka do stručnjačka razina tjelesnih vještina. Radno mjesto zahtijeva napredne tjelesne vještine i tehnike koje uključuju visokoprecizne manualne operacije, rad sa složenom tehničkom opremom te izvanrednu koordinaciju i preciznost u izvođenju zahtjevnih zadataka.</t>
  </si>
  <si>
    <t>Potrebne su minimalne tjelesne vještine. Radno mjesto zahtijeva osnovnu koordinaciju pokreta i minimalnu spretnost, npr. kod rukovanja lakim predmetima ili korištenja jednostavne opreme i mjernih instrumenata.</t>
  </si>
  <si>
    <t>Bez odgovornosti za ljude. Radno mjesto ne zahtijeva nikakvu odgovornost za rad ili dobrobit drugih.</t>
  </si>
  <si>
    <t>Neformalna podrška i mentoriranje. Radno mjesto pruža podršku, smjernice ili savjete pojedincima ili manjim skupinama. Može uključivati pomoć u osobnom razvoju, neformalnu mentorsku podršku ili vođenje kroz zadatke, uz ograničene ovlasti donošenja odluka ili odgovornosti za ishode.</t>
  </si>
  <si>
    <t>Formalna odgovornost za više cjelina. Radno mjesto uključuje široku formalnu odgovornost za rad, dobrobit i razvoj zaposlenika značajnog dijela organizacije, ostvarenu kroz linijsko ili funkcionalno vodstvo na razini više organizacijskih cjelina. Uključuje oblikovanje politika upravljanja ljudima, sustava nagrađivanja i organizacijskog razvoja za nadležno područje, kao i odluke koje utječu na angažiranost, retenciju i sposobnosti radne snage. Ova razina ne uključuje stručnu odgovornost bez formalnih hijerarhijskih ovlasti.</t>
  </si>
  <si>
    <t>Bez odgovornosti za financijske resurse. Radno mjesto ne uključuje rukovanje financijskim sredstvima niti odgovornost za prihode, rashode ili budžet.</t>
  </si>
  <si>
    <t>Bez odgovornosti za informacije. Radno mjesto ne uključuje rukovanje informacijama koje zahtijevaju posebnu zaštitu ili povjerljivost.</t>
  </si>
  <si>
    <t>Rutinske odluke unutar propisanog postupka. Radno mjesto donosi rutinske odluke u jasno definiranim situacijama prema propisanim postupcima i pravilima. Pravila i kriteriji su unaprijed zadani, a samostalnost se odnosi na odabir između poznatih opcija u poznatim okolnostima.
Primjeri: odabir redoslijeda zadataka, primjena propisanog postupka na rutinski zahtjev.</t>
  </si>
  <si>
    <t>Odluke koje traže prosudbu unutar definiranog okvira. Radno mjesto donosi odluke u situacijama koje nisu uvijek u potpunosti definirane i koje zahtijevaju prosudbu, analizu i izbor između više mogućih pristupa. Okvir je zadan kroz politike, smjernice i ciljeve, a radno mjesto samostalno odlučuje o najboljem pristupu unutar tog okvira.
Primjeri: raspodjela zadataka u timu, odabir prioriteta, odobravanje zahtjeva korisnika, odabir dobavljača za manje nabave.</t>
  </si>
  <si>
    <t>Složene odluke unutar općih politika. Radno mjesto donosi složene odluke u situacijama koje zahtijevaju sagledavanje više čimbenika, ravnotežu suprotstavljenih interesa i prosudbu u uvjetima nepotpunih informacija. Okvir su opće politike i ciljevi područja rada, a radno mjesto samostalno oblikuje pristup, kriterije i metode odlučivanja unutar tog okvira.
Primjeri: oblikovanje poslovnih procesa, odabir strategije pregovaranja s važnijim klijentima, odluke o značajnijim investicijama, odluke o ključnim kadrovskim pitanjima.</t>
  </si>
  <si>
    <t>Strateške odluke uz samostalno oblikovanje okvira. Radno mjesto donosi strateške odluke u uvjetima neizvjesnosti, dvosmislenosti i složenosti, bez gotovih obrazaca ili definiranog okvira. Radno mjesto samostalno oblikuje načela, politike i okvir donošenja odluka koje primjenjuju drugi u organizaciji.
Primjeri: strateško pozicioniranje organizacije, oblikovanje politika i načela poslovanja, odluke u kriznim situacijama, sklapanje strateških partnerstava.</t>
  </si>
  <si>
    <t>Bez emocionalnog napora. Radno mjesto ne uključuje redovit kontakt s drugima niti potrebu za upravljanjem emocijama u radu.</t>
  </si>
  <si>
    <t>Minimalan emocionalni napor. Radno mjesto uključuje povremeni kontakt s drugima u rutinskim situacijama. Potrebna je osnovna pristupačnost, ljubaznost i samokontrola.
Rijetko (&lt; 25% radnog vremena).</t>
  </si>
  <si>
    <t>Povremeni emocionalni napor. Radno mjesto uključuje redovit kontakt s većim brojem korisnika ili dionika, prilagodbu različitim ljudima i situacijama te održavanje strpljenja i pažnje. Može uključivati i rad s uznemirenim osobama ili posredovanje u manjim sukobima. Potrebna je sposobnost regulacije vlastitih emocija i održavanja pribranosti.
Povremeno (25–50% radnog vremena).</t>
  </si>
  <si>
    <t>Bez fizičkog opterećenja. Radno mjesto ne uključuje poseban tjelesni napor. Rad je pretežno sjedeći ili stojeći u uobičajenim uvjetima, bez fizičke iscrpljenosti.</t>
  </si>
  <si>
    <t>Vrlo visoko fizičko opterećenje. Radno mjesto uključuje težak tjelesni napor (kao u prethodnoj razini) koji traje veći dio radnog vremena.
Više od polovice radnog vremena.</t>
  </si>
  <si>
    <t>Bez izloženosti rizicima. Rad se obavlja u uobičajenim uredskim ili sličnim uvjetima bez izloženosti fizičkim štetnostima, opasnostima ili rizicima od ozljeda.</t>
  </si>
  <si>
    <t>Standardno radno vrijeme. Rad se obavlja u standardnom radnom vremenu bez prekovremenog rada, putovanja ili digitalne dostupnosti izvan radnog vremena. Privatni život i radno vrijeme su jasno razdvojeni.</t>
  </si>
  <si>
    <t>Povremena prilagodba radnog vremena. Radno mjesto povremeno traži kratkotrajnu prilagodbu radnog rasporeda, kraća službena putovanja ili odgovor na hitne poruke izvan radnog vremena. Privatno vrijeme uglavnom ostaje zaštićeno.
Rijetko (&lt; 25% radnog vremena).</t>
  </si>
  <si>
    <t>Umjerena fleksibilnost i dostupnost. Radno mjesto traži redovitu fleksibilnost u rasporedu, službena putovanja ili digitalnu dostupnost izvan radnog vremena. Povremeno se očekuje rad vikendom ili u kasnim satima radi rokova ili koordinacije s drugima.
Povremeno (25–50% radnog vremena).</t>
  </si>
  <si>
    <t>Visoka fleksibilnost i dostupnost. Radno mjesto traži čestu fleksibilnost u rasporedu, redovita i dulja službena putovanja te stalnu digitalnu dostupnost. Granica između privatnog i poslovnog vremena često je nejasna, a planiranje privatnog vremena ograničeno.
Često (50–75% radnog vremena).</t>
  </si>
  <si>
    <t>Rutinski rad bez planiranja. Izvođenje svakodnevnih rutinskih zadataka prema jasnim uputama i unaprijed definiranom rasporedu. Ne uključuje samostalno planiranje niti određivanje prioriteta.</t>
  </si>
  <si>
    <t>Planiranje i koordinacija rada više procesa i/ili organizacijskih cjelina te međufunkcijskih projekata. Uključuje raspodjelu zadataka, usklađivanje resursa i rokova između različitih područja te prilagodbu planova promjenjivim uvjetima.</t>
  </si>
  <si>
    <t>Planiranje i organiziranje poslovne funkcije organizacije, uključujući oblikovanje operativnih planova, optimizaciju procesa i upravljanje projektnim portfeljima funkcije.</t>
  </si>
  <si>
    <t>Planiranje i integracija rada više poslovnih funkcija organizacije, uključujući usklađivanje međufunkcijskih planova i raspodjelu resursa na razini više funkcionalnih područja.</t>
  </si>
  <si>
    <t>Složeni problemi. Radno mjesto zahtijeva rješavanje višedimenzionalnih problema koji su često nepotpuno definirani i nemaju predefinirana rješenja u praksi struke ili organizacije. Potrebno je sagledavanje međuovisnosti više čimbenika.</t>
  </si>
  <si>
    <t>Bez dodatnih znanja. Posao ne zahtijeva znanja izvan osnovnog stručnog područja pokrivenog formalnim obrazovanjem i radnim iskustvom.</t>
  </si>
  <si>
    <t>Bez tjelesnih vještina. Radno mjesto ne zahtijeva nikakve posebne tjelesne ili manualne vještine (iako uobičajeno postoji određena tjelesna aktivnost poput tipkanja ili hodanja).</t>
  </si>
  <si>
    <t>Minimum platnog razreda</t>
  </si>
  <si>
    <t>Viši stručnjak/inja</t>
  </si>
  <si>
    <t>Samostalno rješava složene stručne zadatke u svom području; razvija metodologije, standarde i smjernice rada; pruža ekspertnu podršku voditeljima projekata i drugim članovima tima; sudjeluje u najzahtjevnijim analizama i projektima; mentorira mlađe kolege i prenosi znanje unutar sektora.</t>
  </si>
  <si>
    <t>Maksimum platnog razreda</t>
  </si>
  <si>
    <t>Minimalno bodova</t>
  </si>
  <si>
    <t>Maksimalno bodova</t>
  </si>
  <si>
    <t>2.1 Odgovornost za ljude</t>
  </si>
  <si>
    <t xml:space="preserve">2.3 Odgovornost za materijalna dobra i opremu </t>
  </si>
  <si>
    <t>2.4 Odgovornost za informacije</t>
  </si>
  <si>
    <t xml:space="preserve">2.5 Utjecaj na rezultat </t>
  </si>
  <si>
    <t>1.6 Tjelesne /manualne vještine</t>
  </si>
  <si>
    <t>Kratki opis kriterija i podkriterija</t>
  </si>
  <si>
    <t>Opis</t>
  </si>
  <si>
    <t>Ocjenjuje opseg i složenost planiranja: od planiranja vlastitog rada, preko planiranja zadataka unutar područja rada i koordinacije više procesa, do integracije više poslovnih funkcija i strateškog planiranja na razini cijele organizacije. Vrednuje se širina obuhvata planiranja i razina međufunkcijske koordinacije.</t>
  </si>
  <si>
    <t>Ocjenjuje zahtjeve za ophođenjem s ljudima unutar i izvan organizacije, uzimajući u obzir vrstu, svrhu i složenost komunikacije te razinu potrebnih interpersonalnih vještina.</t>
  </si>
  <si>
    <t>Ocjenjuje razinu manualne spretnosti, koordinacije pokreta i preciznosti koju radno mjesto zahtijeva pri rukovanju alatima, strojevima, opremom, materijalima ili osobama (npr. u zdravstvu, njezi i skrbi).</t>
  </si>
  <si>
    <r>
      <t xml:space="preserve">Odgovornost 
</t>
    </r>
    <r>
      <rPr>
        <sz val="11"/>
        <color theme="1" tint="0.34998626667073579"/>
        <rFont val="Calibri"/>
        <family val="2"/>
        <charset val="238"/>
      </rPr>
      <t>(Odgovornost obuhvaća formalnu i stvarnu odgovornost za ljude, materijalna dobra, informacije, financijske resurse i utjecaj na poslovni rezultat organizacije)</t>
    </r>
  </si>
  <si>
    <t>Ocjenjuje odgovornost za fizičku imovinu organizacije: opremu, alate, strojeve, vozila, postrojenja, zalihe i infrastrukturu. Vrednuju se vrijednost imovine kojom radno mjesto raspolaže i posljedice oštećenja, gubitka ili neispravnog rukovanja na operativne procese organizacije.</t>
  </si>
  <si>
    <t>Ocjenjuje emocionalnu energiju potrebnu za upravljanje i odgovaranje na psihološke i interpersonalne zahtjeve radnog mjesta. Vrednuje se intenzitet, trajanje i učestalost emocionalnog napora u radnom vremenu.</t>
  </si>
  <si>
    <t>Ocjenjuje tjelesni napor i zamor koji radno mjesto nameće zaposleniku. Vrednuje se intenzitet opterećenja i njegova učestalost u radnom vremenu.</t>
  </si>
  <si>
    <t>Ocjenjuje prirodu, ozbiljnost i učestalost izloženosti fizičkim uvjetima rada i opasnostima: buka, kemikalije, vibracije, vremenski uvjeti, opasni strojevi, visina, električna struja, biološke štetnosti i slično. Psihosocijalni rizici vrednuju se odvojeno kroz podkriterij Psihosocijalni i emocionalni zahtjevi. Pretpostavlja se da se primjenjuju svi propisani standardi zaštite zdravlja i sigurnosti.</t>
  </si>
  <si>
    <t>Vještine rješavanja problema</t>
  </si>
  <si>
    <t>Kategorije složenosti i platni razredi</t>
  </si>
  <si>
    <t>Minimum platnog razreda (EUR)</t>
  </si>
  <si>
    <t>Maksimum platnog razreda (EUR)</t>
  </si>
  <si>
    <t>Arhitekt/Arhitektica</t>
  </si>
  <si>
    <t>Građevinski radnik/radnica</t>
  </si>
  <si>
    <t>Kategorija složenosti RM (R0-R9)</t>
  </si>
  <si>
    <t>Zastupljenost spolova Primjer</t>
  </si>
  <si>
    <t>Kategorija složenosti/Platni razred</t>
  </si>
  <si>
    <t xml:space="preserve">📝 Uputa: </t>
  </si>
  <si>
    <t>1. Unesite broj zaposlenih žena i muškaraca po radnom mjestu u donju tablicu (primjere možete obrisati).</t>
  </si>
  <si>
    <t>Planiranje i organiziranje poslova određenog područja rada unutar organizacijske cjeline, čiji rezultati imaju utjecaj na ukupni rezultat. Uključuje postavljanje operativnih ciljeva, raspodjelu zadataka i praćenje izvršenja.</t>
  </si>
  <si>
    <t>Bez mjerljivog utjecaja. Rad nema mjerljiv utjecaj na proizvod, uslugu ili poslovni rezultat organizacije. Eventualna pogreška ne dolazi do korisnika ni do procesa koji oblikuju krajnji output.
Primjeri: jednostavni pomoćni poslovi (npr. čišćenje, dostava interne pošte) bez utjecaja na ključne procese.</t>
  </si>
  <si>
    <t>Bez samostalnog donošenja odluka. Radno mjesto ne uključuje samostalno donošenje odluka. Postupak je propisan, a sve odluke donose drugi.
Primjeri: rad po točno propisanim uputama i normama (npr. izvođenje pojedinačnih operacija u proizvodnji, fizički poslovi prema nalogu, jednostavni pomoćni poslovi pod nadzorom).</t>
  </si>
  <si>
    <t>Predloženo ponderiranje kriterija</t>
  </si>
  <si>
    <t>Predloženo ponderiranje podkriterija</t>
  </si>
  <si>
    <r>
      <t xml:space="preserve">Radni napor
</t>
    </r>
    <r>
      <rPr>
        <sz val="11"/>
        <color theme="1" tint="0.34998626667073579"/>
        <rFont val="Calibri"/>
        <family val="2"/>
        <charset val="238"/>
      </rPr>
      <t>(Radni napor obuhvaća mentalne, emocionalne i fizičke zahtjeve koje radno mjesto postavlja pred zaposlenika)</t>
    </r>
  </si>
  <si>
    <t>Opis radnog mjesta Primjer</t>
  </si>
  <si>
    <r>
      <t xml:space="preserve">Vještine
</t>
    </r>
    <r>
      <rPr>
        <sz val="11"/>
        <color theme="1" tint="0.34998626667073579"/>
        <rFont val="Calibri"/>
        <family val="2"/>
        <charset val="238"/>
      </rPr>
      <t>(Vještine obuhvaćaju znanje, sposobnosti i kompetencije potrebne za obavljanje posla na radnom mjestu, stečene kroz teorijsko učenje, praktično osposobljavanje, radno iskustvo ili kombinacijom navedenog)</t>
    </r>
  </si>
  <si>
    <t>Ocjenjuje znanja koja su potrebna za obavljanje posla na radnom mjestu, a koja su izvan osnovnog stručnog područja pokrivenog formalnim obrazovanjem. Uključuje tehnička i opća poslovna znanja iz različitih domena.</t>
  </si>
  <si>
    <t>Ocjenjuje intenzitet i tip mentalnog napora potrebnog za obavljanje posla na radnom mjestu. Vrednuju se intenzitet i dugotrajnost koncentracije, struktura informacija (od jasno definiranih do nestrukturiranih i neopipljivih) te tip kognitivnog rada (od rutinske pažnje do konceptualnog i vizionarskog razmišljanja).</t>
  </si>
  <si>
    <r>
      <t xml:space="preserve">Radni uvjeti 
</t>
    </r>
    <r>
      <rPr>
        <sz val="11"/>
        <color theme="1" tint="0.34998626667073579"/>
        <rFont val="Calibri"/>
        <family val="2"/>
        <charset val="238"/>
      </rPr>
      <t>(Radni uvjeti obuhvaćaju sve karakteristike okruženja i organizacijskih zahtjeva koji utječu na zaposlenika pri obavljanju posla na radnom mjestu)</t>
    </r>
  </si>
  <si>
    <t>Svrha radnog mjesta</t>
  </si>
  <si>
    <t>Vodi sektor razvoja i usmjerava razvojnu strategiju kako bi osigurao/la ostvarenje razvojnih ciljeva organizacije.</t>
  </si>
  <si>
    <t>Vodi dodijeljene projekte od pokretanja do zatvaranja kako bi osigurao/la ostvarenje projektnih ciljeva unutar zadanih rokova i proračuna.</t>
  </si>
  <si>
    <t>Rješava složene stručne zadatke i razvija metodologije i standarde kako bi podigao/la kvalitetu i stručnu razinu rada sektora.</t>
  </si>
  <si>
    <t>Prikuplja i analizira podatke te izrađuje analitičke izvještaje kako bi podržao/la donošenje poslovnih odluka.</t>
  </si>
  <si>
    <t>Obavlja administrativne i organizacijske poslove kako bi podržao/la nesmetano funkcioniranje sektora.</t>
  </si>
  <si>
    <t>Kategorija složenosti</t>
  </si>
  <si>
    <t>KATALOG RADNIH MJESTA PREMA KRITERIJIMA</t>
  </si>
  <si>
    <t>📝Tablice u ovom listu predstavljaju rezultat bodova iz radnog lista Bodovna skala s opisima. Eventualne promjene ne unosite u ovaj radni list</t>
  </si>
  <si>
    <t>Ocjenjuje razinu stručnih znanja, radnog iskustva i formalnog obrazovanja koje radno mjesto traži. Od srednje proširene razine dalje vrednuje se ekspertna ili upravljačka dimenzija, dubinsko stručno-tehničko znanje ili znanja iz menadžmenta i poslovanja. Procjenjuje se ono što radno mjesto zahtijeva, ne ono što osoba trenutno posjeduje.</t>
  </si>
  <si>
    <t>Ocjenjuje prirodu problema koje radno mjesto rješava, od rutinskih i standardnih s poznatim rješenjima, preko nestandardnih i višedimenzionalnih, do problema bez presedana koji traže kreiranje novih metodologija. Vrednuje se definiranost problema, broj povezanih čimbenika, jedinstvenost i postojanje gotovih rješenja u struci ili praksi organizacije.</t>
  </si>
  <si>
    <t>Ocjenjuje odgovornost za rad drugih ljudi. Vrednuju se tri ravnopravna oblika vodstva: linijsko (hijerarhijsko vođenje tima), funkcionalno (vođenje u matričnoj organizaciji) i stručno (usmjeravanje rada drugih bez formalnih ovlasti, kroz standarde i metode rada). Vrednuje se i doseg odgovornosti, od neformalne podrške, preko vodstva tima ili stručnog područja, do formalne odgovornosti za organizacijske cjeline i strateške odgovornosti za cijelu organizaciju. Na višim razinama (formalna odgovornost za organizacijske cjeline i više) ocjenjuje se isključivo linijsko i funkcionalno vodstvo.</t>
  </si>
  <si>
    <t>Ocjenjuje odgovornost za novčane tokove, proračune, prihode, troškove i profitabilnost. Vrednuje se opseg financijske odgovornosti, od rukovanja manjim iznosima u svakodnevnom radu, preko upravljanja proračunom organizacijske jedinice ili profitabilnošću projekata, do strateške odgovornosti za ukupne prihode i rashode cijele organizacije.</t>
  </si>
  <si>
    <t>Ocjenjuje odgovornost za rukovanje informacijama i podacima, njihovo prikupljanje, pohranu, obradu i čuvanje povjerljivosti. Vrednuju se osjetljivost informacija kojima radno mjesto raspolaže i mogući učinci njihovog neovlaštenog otkrivanja ili gubitka.</t>
  </si>
  <si>
    <t>Ocjenjuje koliko rad na radnom mjestu utječe na procese, proizvod, uslugu ili poslovni rezultat organizacije. Vrednuju se tri dimenzije: izravnost utjecaja (od posrednog doprinosa do izravnog oblikovanja rezultata), doseg posljedica (od internih smetnji, preko učinka na korisnika, do utjecaja na tržišnu poziciju organizacije) te mogućnost pravovremenog ispravka pogreške prije nego postane nepovratna. Od razine djelomičnog utjecaja nadalje razlikuju se dvije dimenzije doprinosa, ekspertna (stručno oblikovanje outputa) i upravljačka (utjecaj kroz organizaciju procesa, ljudi i aktivnosti).</t>
  </si>
  <si>
    <t>Ocjenjuje složenost odluka koje radno mjesto samostalno donosi i razinu samostalnosti u njihovom donošenju, od rutinskih odluka po propisanom postupku, preko odluka koje traže prosudbu unutar definiranog okvira, do strateških odluka koje radno mjesto samostalno oblikuje. Doseg učinka i posljedice odluka vrednuju se kroz podkriterije Utjecaj na rezultat i Odgovornosti.</t>
  </si>
  <si>
    <t>Ocjenjuje organizacijske zahtjeve radnog mjesta koji utječu na ravnotežu privatnog i poslovnog života zaposlenika, fleksibilnost rasporeda, službena putovanja, rad u nestandardno vrijeme i digitalna dostupnost izvan radnog vremena. Vrednuju se intenzitet i učestalost takvih zahtjeva.</t>
  </si>
  <si>
    <t>📝Ova tablica predstavlja opis razina podkriterija s pripadajućim brojem bodova. Bodovna skala povezana je s listom 'Plan podkriterija'. Bodovi unutar skale mogu se mijenjati, ali ukupan zbroj mora uvijek iznositi 1000. Ne dodavati i ne brisati razine, formule u tom slučaju neće ispravno funkcionirati.</t>
  </si>
  <si>
    <t>Strateško planiranje na razini cjelokupne organizacije, oblikovanje dugoročnih organizacijskih planova i planiranje transformacijskih inicijativa kroz koje se ostvaruje strategija organizacije.</t>
  </si>
  <si>
    <t>Osnovna razina dodatnih znanja, razina poznavanja i osnovne primjene. Posao zahtijeva osnovna znanja iz jednog do dva područja izvan osnovne struke. Mogu biti tehnička ili opća poslovna, npr. poznavanje digitalnih alata, zakonske regulative, sigurnosti na radu, osnova projektnog rada ili sličnih područja. Znanja su na razini primjene u svakodnevnom radu, ne na razini stručnosti.</t>
  </si>
  <si>
    <t>Proširena razina dodatnih znanja, razina samostalne primjene. Posao zahtijeva znanja iz više područja izvan osnovne struke koja se redovito primjenjuju u radu, npr. poznavanje regulatornog okvira, financijske pismenosti, digitalnih alata ili poslovnih procesa povezanih s radnim mjestom. Znanja nadopunjuju osnovnu struku i potrebna su za samostalno obavljanje posla.</t>
  </si>
  <si>
    <t>Napredna razina dodatnih znanja, razina prilagodbe kontekstu. Posao zahtijeva napredna znanja iz više područja izvan osnovne struke, primjenjiva u složenijim radnim situacijama. Uključuje kombinaciju tehničkih i općih poslovnih znanja, npr. dublje poznavanje regulative, projektno upravljanje, analitičke alate ili poznavanje povezanih disciplina. Znanja se primjenjuju samostalno i prilagođavaju kontekstu.</t>
  </si>
  <si>
    <t>Visoka razina dodatnih znanja, razina integracije različitih domena. Posao zahtijeva široka i raznovrsna znanja iz više dodatnih područja izvan osnovne struke. Uključuje kombinaciju tehničkih i općih poslovnih znanja, npr. više zakonskih okvira, financijsko i poslovno razumijevanje, napredne digitalne kompetencije, poznavanje organizacijskih procesa i sl. Zahtijeva sposobnost integracije znanja iz različitih domena u svakodnevni rad.</t>
  </si>
  <si>
    <t>Neformalna odgovornost. Radno mjesto ne uključuje nadzor niti ulogu pružatelja skrbi, ali može uključivati pružanje osnovnih smjernica ili uvođenja drugima, npr. pomoć novim kolegama u snalaženju. Nema formalne ovlasti nad drugima.</t>
  </si>
  <si>
    <t>Stručna ili operativna odgovornost za tim, bez formalne hijerarhijske ovlasti. Radno mjesto uključuje odgovornost za rad i dobrobit drugih ostvarenu kroz linijsko, funkcionalno ili stručno vodstvo. Uključuje koordinaciju rada manje skupine ili tima, pružanje redovite podrške i mentoriranja te doprinos osobnom i stručnom razvoju pojedinaca. Stručna dimenzija obuhvaća usmjeravanje rada drugih kroz definiranje standarda, metodologija i smjernica rada bez formalne hijerarhijske ovlasti.</t>
  </si>
  <si>
    <t>Formalna odgovornost za tim ili priznati autoritet u stručnom području. Radno mjesto uključuje znatnu odgovornost za rad, dobrobit i razvoj drugih, ostvarenu kroz linijsko, funkcionalno ili stručno vodstvo. Uključuje odluke koje utječu na poslove, zadatke ili dobrobit drugih, kroz vođenje tima, pružanje skrbi, podučavanje, motiviranje i mentoriranje radnika. Stručna dimenzija obuhvaća vođenje stručnog područja kao priznati autoritet, kroz oblikovanje metodologija i praksi koje primjenjuju drugi unutar i izvan organizacije. Može uključivati odgovornost za osobe u ranjivim situacijama (pacijenti, korisnici usluga, djeca).</t>
  </si>
  <si>
    <t>Formalna odgovornost za organizacijsku cjelinu. Radno mjesto uključuje formalnu odgovornost za rad, dobrobit i razvoj većeg broja zaposlenika unutar organizacijske cjeline, ostvarenu kroz linijsko vodstvo (hijerarhijska odgovornost za cjelinu) ili funkcionalno vodstvo (vođenje u matričnoj organizaciji ili kroz međufunkcijske strukture). Uključuje formalne menadžerske ovlasti, zapošljavanje, procjenu rada, motiviranje i razvoj zaposlenika te oblikovanje sustava motivacije i razvojnih programa unutar nadležnog područja. Ova razina ne uključuje stručnu odgovornost bez formalnih hijerarhijskih ovlasti.</t>
  </si>
  <si>
    <t>Strateška odgovornost za cijelu organizaciju. Radno mjesto uključuje potpunu formalnu odgovornost za rad, dobrobit i razvoj zaposlenika cijele organizacije ili značajnog dijela velike organizacije, ostvarenu kroz linijsko vodstvo na najvišoj razini. Uključuje pune menadžerske ovlasti, zapošljavanje, otpuštanje, procjenu, određivanje plaća i razina zaposlenosti, oblikovanje organizacijskih politika upravljanja ljudima te odgovornost za ukupnu radnu snagu. Ova razina ne uključuje stručnu odgovornost bez formalnih hijerarhijskih ovlasti.</t>
  </si>
  <si>
    <t>Ograničena, radno mjesto uključuje odgovornost za rukovanje manjim novčanim iznosima u svakodnevnom radu, npr. blagajničko poslovanje, naplata, obračun manjih operativnih troškova ili profitabilnost vrlo malih projekata. Financijski učinak ograničen je na pojedinačne transakcije ili manje aktivnosti unutar organizacijske jedinice.</t>
  </si>
  <si>
    <t>Srednja, radno mjesto uključuje odgovornost za budžet (prihode i/ili rashode) organizacijske jedinice ili za profitabilnost projekata srednje veličine. Financijske odluke utječu na rezultat organizacijske jedinice.</t>
  </si>
  <si>
    <t>Velika, radno mjesto uključuje odgovornost za budžet ili profitabilnost većeg dijela organizacije ili ključnih projekata. Financijske odluke imaju mjerljiv i značajan utjecaj na poslovne rezultate cijele organizacije.</t>
  </si>
  <si>
    <t>Strateška, radno mjesto uključuje odgovornost za ukupne prihode i/ili rashode organizacije, kapitalne investicije i dugoročnu financijsku politiku. Financijske odluke su strateške prirode i oblikuju dugoročnu profitabilnost i financijsku stabilnost organizacije.</t>
  </si>
  <si>
    <t>Minimalna, radno mjesto uključuje rukovanje osnovnim uredskim priborom ili alatom male vrijednosti. Oštećenje ili gubitak ne uzrokuje značajne troškove niti prekide u radu.</t>
  </si>
  <si>
    <t>Ograničena, radno mjesto uključuje odgovornost za opremu, alate ili materijal umjerene vrijednosti koji se koriste u svakodnevnom radu. Oštećenje može uzrokovati manje troškove popravka ili zamjene i kratkotrajne prekide u radu.</t>
  </si>
  <si>
    <t>Srednja, radno mjesto uključuje odgovornost za strojeve, vozila, specijaliziranu opremu ili zalihe značajnije vrijednosti. Oštećenje ili neodgovarajuće rukovanje može uzrokovati značajne troškove popravka, prekide u operativnom procesu i utjecati na rokove isporuke.</t>
  </si>
  <si>
    <t>Velika, radno mjesto uključuje odgovornost za skupe strojeve, postrojenja, flotu vozila ili specijalizirane sustave visoke vrijednosti. Oštećenje ili nepravilan rad može uzrokovati visoke troškove popravka i duže zastoje u poslovanju.</t>
  </si>
  <si>
    <t>Strateška, radno mjesto uključuje odgovornost za ukupnu materijalnu imovinu, infrastrukturu ili kritične sustave organizacije. Odluke o upravljanju, održavanju i raspolaganju imovinom imaju značajan utjecaj na dugoročnu operativnu sposobnost organizacije.</t>
  </si>
  <si>
    <t>Ograničena, radno mjesto uključuje rukovanje internim poslovnim informacijama ograničene osjetljivosti (npr. interni izvještaji, operativni podaci, kontakt podaci zaposlenika). Potrebno je poštivanje osnovnih pravila zaštite podataka. Neovlašteno otkrivanje može uzrokovati manje smetnje u radu ili ograničenu štetu za organizacijsku jedinicu.</t>
  </si>
  <si>
    <t>Srednja, radno mjesto uključuje pristup i rukovanje povjerljivim informacijama (npr. financijski podaci, osobni podaci zaposlenika i klijenata, ugovori, tehnička dokumentacija). Potrebno je dosljedno poštivanje politika zaštite podataka i propisa (GDPR i sl.). Neovlašteno otkrivanje može uzrokovati umjerenu financijsku ili reputacijsku štetu na razini organizacijske jedinice.</t>
  </si>
  <si>
    <t>Velika, radno mjesto uključuje pristup i upravljanje povjerljivim informacijama većeg opsega ili osjetljivosti (npr. detaljni financijski podaci, osobni podaci većeg broja osoba, ugovori značajne vrijednosti, poslovno-tehnička dokumentacija, poslovni planovi). Uključuje odgovornost za primjenu i nadzor provedbe politika zaštite podataka u nadležnom području. Neovlašteno otkrivanje može uzrokovati značajnu financijsku, pravnu ili reputacijsku štetu organizaciji.</t>
  </si>
  <si>
    <t>Strateška, radno mjesto uključuje pristup i upravljanje visoko povjerljivim i strateški osjetljivim informacijama (npr. poslovne tajne, strateški planovi, informacije o M&amp;A aktivnostima, ključni ugovori, intelektualno vlasništvo). Uključuje odgovornost za definiranje politika zaštite informacija na razini cijele organizacije. Neovlašteno otkrivanje može uzrokovati tešku financijsku štetu, pravne sankcije ili gubitak konkurentske prednosti.</t>
  </si>
  <si>
    <t>Posredan utjecaj, rad pruža podršku procesima koji vode do krajnjeg rezultata, ali ne oblikuje izravno proizvod, uslugu ili iskustvo korisnika. Pogreška uzrokuje manje smetnje u radu drugih i u pravilu se može ispraviti unutar internih procesa.
Primjeri: administrativna podrška, održavanje uredskih prostora, interni servisni poslovi.</t>
  </si>
  <si>
    <t>Djelomičan utjecaj, rad je dio lanca koji vodi do krajnjeg rezultata i utječe na kvalitetu, rokove ili učinkovitost procesa, ali pogreška se uobičajeno može uočiti i ispraviti prije nego rezultat dosegne korisnika ili tržište. Razlikuju se ekspertni doprinos (stručno oblikovanje međurezultata) i upravljački doprinos (koordinacija aktivnosti i procesa koji vode do rezultata).
Primjeri: kontrola kvalitete, priprema materijala, koordinacija logistike, održavanje strojeva.</t>
  </si>
  <si>
    <t>Izravan utjecaj, rad izravno oblikuje krajnji proizvod, uslugu ili iskustvo korisnika. Pogreška ima vidljive i mjerljive posljedice na kvalitetu outputa ili zadovoljstvo korisnika i teško se ispravlja bez troška, dorade ili gubitka povjerenja. Razlikuju se ekspertni doprinos (stručno oblikovanje krajnjeg outputa) i upravljački doprinos (utjecaj kroz vođenje procesa i ljudi).
Primjeri: ekspertni, proizvodnja visokovrijednih dijelova, razvoj proizvoda, pružanje ključnih usluga korisnicima; upravljački, vođenje proizvodnog procesa, vođenje prodajnog tima.</t>
  </si>
  <si>
    <t>Presudan utjecaj, rad presudno određuje uspjeh ili neuspjeh ključnih proizvoda, usluga ili poslovnih aktivnosti organizacije, s utjecajem na tržišnu poziciju i poslovne rezultate cijele organizacije. Pogreška u pravilu nije pravovremeno ispravljiva i može rezultirati gubitkom ključnih klijenata, dugotrajnom reputacijskom štetom ili gubitkom tržišne pozicije. Razlikuju se ekspertni doprinos (oblikovanje ključnih proizvoda, usluga ili metodologija organizacije) i upravljački doprinos (strateško vođenje organizacije ili njezinog značajnog dijela).
Primjeri: ekspertni, razvoj i lansiranje novih proizvoda, glavni stručnjak za ključnu metodologiju; upravljački, vođenje ključnih projekata, pregovaranje strateških ugovora, upravljanje ključnim klijentima.</t>
  </si>
  <si>
    <t>Minimalna, rad uključuje jednostavne, ponavljajuće zadatke prema detaljno propisanim uputama. Informacije su jasno strukturirane, a koraci poznati. Mentalni napor je nizak, potrebna je osnovna pažnja i slijeđenje uputa, bez potrebe za samostalnim razmišljanjem.</t>
  </si>
  <si>
    <t>Povišena, rad uključuje zadatke koji traže analitičko razmišljanje, sagledavanje međuovisnosti i samostalno rješavanje nestandardnih situacija. Informacije su djelomično strukturirane i traže prosudbu. Mentalni napor je umjeren do visok, koncentracija je potrebna u dužim intervalima, uz intelektualno zahtjevne zadatke.</t>
  </si>
  <si>
    <t>Visoka, rad uključuje razmišljanje o složenim i djelomično nestrukturiranim aspektima rada koji traže analizu i sagledavanje međuovisnosti više čimbenika. Informacije su raznorodne i traže prosudbu i odabir relevantnog. Mentalni napor je visok, kontinuirana koncentracija u dužim intervalima uz upravljanje složenim ili novim problemima, s malo pauza.</t>
  </si>
  <si>
    <t>Vrlo visoka, rad uključuje razmišljanje o nestrukturiranim, nejasnim ili neopipljivim aspektima rada koji traže apstrakciju i sintezu informacija iz različitih izvora. Mentalni napor je vrlo visok, dugotrajna visoka razina koncentracije uz upravljanje složenim, novim i istovremenim problemima.</t>
  </si>
  <si>
    <t>Iznimna, rad uključuje konceptualno i vizionarsko razmišljanje u uvjetima dinamičnog, nesigurnog i složenog okruženja. Informacije su pretežno nestrukturirane, dvosmislene ili neopipljive i traže oblikovanje šire slike i novih koncepata. Mentalni napor je najviši, dugotrajni, intenzivni kognitivni napor uz stalno upravljanje neizvjesnošću.</t>
  </si>
  <si>
    <t>Umjeren emocionalni napor. Radno mjesto uključuje intenzivan i raznolik kontakt s ljudima, rad s većim brojem korisnika s različitim potrebama, posredovanje u međuljudskim konfliktima ili rad s osobama u krizi i ranjivim skupinama. Potrebna je emocionalna otpornost i sposobnost pružanja podrške drugima.
Često (50–75% radnog vremena).</t>
  </si>
  <si>
    <t>Visoki emocionalni napor. Radno mjesto uključuje stalno izlaganje emocionalno zahtjevnim situacijama, rad s traumatiziranim osobama, neprestani pritisak izloženosti i visoke odgovornosti. Potrebna je trajna emocionalna kontrola, otpornost na stres i sposobnost rada u emocionalno iscrpljujućim okolnostima.
Kontinuirano (&gt; 75% radnog vremena).</t>
  </si>
  <si>
    <t>Lagano fizičko opterećenje. Radno mjesto uključuje lagani tjelesni napor, npr. rukovanje lakšim predmetima, povremeno sagibanje ili klečanje, duže hodanje, vožnja vozila na veće udaljenosti, rad sa strojevima i uređajima, dulje sjedenje ili stajanje u ograničenom položaju.
Prisutno rijetko (&lt; 25% radnog vremena).</t>
  </si>
  <si>
    <t>Umjereno fizičko opterećenje. Radno mjesto uključuje umjereni tjelesni napor, npr. rukovanje težim predmetima uz pomagala, uporaba ručnog alata, ponavljani pokreti, rad u neprirodnom položaju, upravljanje samohodnim strojevima, montaža i održavanje instalacija.
Prisutno povremeno (25–50% radnog vremena).</t>
  </si>
  <si>
    <t>Visoko fizičko opterećenje. Radno mjesto uključuje težak tjelesni napor, npr. rukovanje teškim predmetima bez pomagala, kretanje po zahtjevnom terenu, uporaba alata s vibracijskim učinkom, težak fizički rad.
Prisutno često (do polovice radnog vremena).</t>
  </si>
  <si>
    <t>Lagani uvjeti. Radno mjesto uključuje povremenu izloženost neugodnim uvjetima rada, npr. prašina, povišena buka, nepovoljni vremenski uvjeti, rad na otvorenom, terenski rad ili rad na manjim visinama.
Prisutno rijetko (&lt; 25% radnog vremena).</t>
  </si>
  <si>
    <t>Otežani uvjeti. Radno mjesto uključuje izloženost otežanim uvjetima rada, npr. kemijske štetnosti, vibracije, ekstremni vremenski uvjeti, štetna zračenja, opasnosti od električne struje ili mehaničke opasnosti.
Prisutno povremeno (25–50% radnog vremena).</t>
  </si>
  <si>
    <t>Rizični uvjeti. Radno mjesto uključuje izloženost rizičnim uvjetima rada, npr. opasne kemijske štetnosti, štetni plinovi, teški mikroklimatski uvjeti, kontinuirana buka, biološke štetnosti, opasni strojevi ili rad u zatvorenom prostoru.
Prisutno često (do polovice radnog vremena).</t>
  </si>
  <si>
    <t>Ekstremni uvjeti. Radno mjesto uključuje izloženost ekstremnim uvjetima s visokim rizikom za život i zdravlje, npr. eksplozivna atmosfera, rad pod vodom, rad na velikim visinama, visokonaponska električna energija, biološki agensi visoke opasnosti.
Više od polovice radnog vremena.</t>
  </si>
  <si>
    <t>Stalna dostupnost. Radno mjesto podrazumijeva stalnu dostupnost, kontinuirana putovanja, rad u različitim vremenskim zonama, stalna digitalna povezanost i odgovornost izvan radnog vremena. Privatni život je trajno podređen poslovnim zahtjevima.
Kontinuirano (&gt; 75% radnog vremena).</t>
  </si>
  <si>
    <t>Uprava, strateško vođenje društva (CEO, CFO, COO, član uprave)</t>
  </si>
  <si>
    <t>Top menadžment, direktori sektora i ključnih poslovnih funkcija</t>
  </si>
  <si>
    <t>Srednji menadžment, voditelji odjela i službi</t>
  </si>
  <si>
    <t>Operativni menadžment, rukovoditelji timova i senior eksperti</t>
  </si>
  <si>
    <t>Stručnjaci, samostalni nositelji složenih stručnih poslova</t>
  </si>
  <si>
    <t>Specijalisti, specijalizirani stručni poslovi s primjenom znanja</t>
  </si>
  <si>
    <t>Iskusni izvršitelji, složeniji operativni i stručno-tehnički poslovi</t>
  </si>
  <si>
    <t>Operativni izvršitelji, standardni operativni poslovi</t>
  </si>
  <si>
    <t>Administrativni izvršitelji, administrativni i podržavajući poslovi</t>
  </si>
  <si>
    <t>Pomoćni poslovi, radna mjesta niske složenosti i rutinski zadaci</t>
  </si>
  <si>
    <t>Info:  Za svaku kategoriju složenosti (R0–R9) potrebno je odrediti minimum i maksimum platnog razreda u stupcima H i I. Platni rasponi trebaju odražavati raspon bodova složenosti pojedine kategorije, viša kategorija (manji broj, npr. R0) ima viši platni raspon, niža kategorija (R9) niži. Pri određivanju iznosa uzeti u obzir tržišne uvjete, internu pravičnost i financijske mogućnosti organizacije. Susjedne kategorije mogu imati i preklapajuće raspone kako bi se omogućilo napredovanje unutar iste uloge Podaci o platnim razredima nisu dio Modela - predstavljaju dio strukturiranog procesa.</t>
  </si>
  <si>
    <t>📝 Uputa: po potrebi ćelije označene crvenim brojkama možete mijenjati, kako biste prilagodili raspone Kategorija složenosti svojim potrebama. Isto će biti vidljivo na radnom listu Plan podkriterija</t>
  </si>
  <si>
    <t>Naziv radnog mjesta</t>
  </si>
  <si>
    <t>📝 Uputa: Ovdje su navedeni primjeri opisa poslova za radna mjesta. Ovaj list predstavlja ulaznu informaciju za list "Vrednovanje". Prema potrebi se mogu dodati novi stupci za upisivanje dodatnih relevantnih informacija o radnom mjestu.</t>
  </si>
  <si>
    <t>📝 Uputa: U ovom listu početni korak predstavlja ručni upis naziva radnog mjesta čiju je složenost potrebno vrednovati (niže navedene primjere možete obrisati prije početka vrednovanja). Nakon toga,  za svako radno mjesto ručno se upisuju bodovi složenosti prema svakom podkriteriju. Bodovi se određuju prema listu "Bodovna skala s opisima", gdje je za svaku razinu naveden pripadajući broj bodova. Upisuje se broj bodova, ne razina. Ako radno mjesto ne odgovara u potpunosti jednoj razini, može se upisati i iznos bodova između dvije susjedne razine (npr. ako razina 2 nosi 20 bodova, a razina 3 nosi 30 bodova, može se upisati bilo koji broj između 20 i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</si>
</sst>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font>
      <sz val="11"/>
      <color theme="1"/>
      <name val="Aptos Narrow"/>
      <family val="2"/>
      <charset val="238"/>
      <scheme val="minor"/>
    </font>
    <font>
      <b/>
      <sz val="11"/>
      <color theme="1"/>
      <name val="Aptos Narrow"/>
      <family val="2"/>
      <charset val="238"/>
      <scheme val="minor"/>
    </font>
    <font>
      <b/>
      <sz val="10"/>
      <color indexed="8"/>
      <name val="Calibri"/>
      <family val="2"/>
      <charset val="238"/>
    </font>
    <font>
      <b/>
      <sz val="11"/>
      <color indexed="8"/>
      <name val="Calibri"/>
      <family val="2"/>
      <charset val="238"/>
    </font>
    <font>
      <sz val="11"/>
      <name val="Calibri"/>
      <family val="2"/>
      <charset val="238"/>
    </font>
    <font>
      <b/>
      <sz val="11"/>
      <color theme="1"/>
      <name val="Aptos Narrow"/>
      <family val="2"/>
      <scheme val="minor"/>
    </font>
    <font>
      <sz val="11"/>
      <color theme="1"/>
      <name val="Aptos Narrow"/>
      <family val="2"/>
      <scheme val="minor"/>
    </font>
    <font>
      <sz val="11"/>
      <color theme="1"/>
      <name val="Aptos Narrow"/>
      <family val="2"/>
      <charset val="238"/>
      <scheme val="minor"/>
    </font>
    <font>
      <b/>
      <sz val="11"/>
      <color theme="1"/>
      <name val="Calibri"/>
      <family val="2"/>
      <charset val="238"/>
    </font>
    <font>
      <sz val="11"/>
      <color theme="1"/>
      <name val="Calibri"/>
      <family val="2"/>
      <charset val="238"/>
    </font>
    <font>
      <b/>
      <sz val="11"/>
      <color theme="0"/>
      <name val="Calibri"/>
      <family val="2"/>
      <charset val="238"/>
    </font>
    <font>
      <b/>
      <sz val="10"/>
      <color theme="1"/>
      <name val="Calibri"/>
      <family val="2"/>
      <charset val="238"/>
    </font>
    <font>
      <sz val="11"/>
      <color theme="1"/>
      <name val="Myriad Pro"/>
      <family val="2"/>
    </font>
    <font>
      <b/>
      <sz val="12"/>
      <color theme="1"/>
      <name val="Calibri"/>
      <family val="2"/>
      <charset val="238"/>
    </font>
    <font>
      <b/>
      <sz val="14"/>
      <color theme="1"/>
      <name val="Calibri"/>
      <family val="2"/>
      <charset val="238"/>
    </font>
    <font>
      <b/>
      <sz val="9"/>
      <color theme="1"/>
      <name val="Calibri"/>
      <family val="2"/>
      <charset val="238"/>
    </font>
    <font>
      <sz val="9"/>
      <color theme="1"/>
      <name val="Calibri"/>
      <family val="2"/>
      <charset val="238"/>
    </font>
    <font>
      <b/>
      <i/>
      <sz val="11"/>
      <color theme="1"/>
      <name val="Calibri"/>
      <family val="2"/>
      <charset val="238"/>
    </font>
    <font>
      <sz val="10"/>
      <color theme="1"/>
      <name val="Calibri"/>
      <family val="2"/>
      <charset val="238"/>
    </font>
    <font>
      <b/>
      <sz val="16"/>
      <color theme="1"/>
      <name val="Calibri"/>
      <family val="2"/>
      <charset val="238"/>
    </font>
    <font>
      <b/>
      <sz val="10"/>
      <color rgb="FF000000"/>
      <name val="Aptos Narrow"/>
      <family val="2"/>
    </font>
    <font>
      <sz val="10"/>
      <name val="Aptos Narrow"/>
      <family val="2"/>
    </font>
    <font>
      <sz val="11"/>
      <color rgb="FF333333"/>
      <name val="Calibri"/>
      <family val="2"/>
      <charset val="238"/>
    </font>
    <font>
      <b/>
      <sz val="16"/>
      <color rgb="FF1F4E79"/>
      <name val="Calibri"/>
      <family val="2"/>
      <charset val="238"/>
    </font>
    <font>
      <b/>
      <sz val="10"/>
      <color rgb="FF1F4E79"/>
      <name val="Calibri"/>
      <family val="2"/>
      <charset val="238"/>
    </font>
    <font>
      <b/>
      <sz val="10"/>
      <color rgb="FFFFFFFF"/>
      <name val="Calibri"/>
      <family val="2"/>
      <charset val="238"/>
    </font>
    <font>
      <b/>
      <sz val="10"/>
      <color rgb="FF333333"/>
      <name val="Calibri"/>
      <family val="2"/>
      <charset val="238"/>
    </font>
    <font>
      <b/>
      <sz val="12"/>
      <color rgb="FF1F4E79"/>
      <name val="Calibri"/>
      <family val="2"/>
      <charset val="238"/>
    </font>
    <font>
      <i/>
      <sz val="9"/>
      <color rgb="FF999999"/>
      <name val="Calibri"/>
      <family val="2"/>
      <charset val="238"/>
    </font>
    <font>
      <sz val="11"/>
      <color rgb="FF595959"/>
      <name val="Calibri"/>
      <family val="2"/>
      <charset val="238"/>
    </font>
    <font>
      <b/>
      <sz val="10"/>
      <color rgb="FF1F3864"/>
      <name val="Calibri"/>
      <family val="2"/>
      <charset val="238"/>
    </font>
    <font>
      <sz val="10"/>
      <color rgb="FF595959"/>
      <name val="Calibri"/>
      <family val="2"/>
      <charset val="238"/>
    </font>
    <font>
      <b/>
      <sz val="11"/>
      <color rgb="FFFFFFFF"/>
      <name val="Calibri"/>
      <family val="2"/>
      <charset val="238"/>
    </font>
    <font>
      <b/>
      <sz val="11"/>
      <color rgb="FF1F4E79"/>
      <name val="Calibri"/>
      <family val="2"/>
      <charset val="238"/>
    </font>
    <font>
      <b/>
      <sz val="11"/>
      <color rgb="FF1F3864"/>
      <name val="Calibri"/>
      <family val="2"/>
      <charset val="238"/>
    </font>
    <font>
      <b/>
      <sz val="11"/>
      <color rgb="FF1E4620"/>
      <name val="Calibri"/>
      <family val="2"/>
      <charset val="238"/>
    </font>
    <font>
      <b/>
      <sz val="11"/>
      <color rgb="FF7B2D00"/>
      <name val="Calibri"/>
      <family val="2"/>
      <charset val="238"/>
    </font>
    <font>
      <b/>
      <sz val="11"/>
      <color rgb="FF4A235A"/>
      <name val="Calibri"/>
      <family val="2"/>
      <charset val="238"/>
    </font>
    <font>
      <b/>
      <sz val="9"/>
      <color rgb="FF1F3864"/>
      <name val="Calibri"/>
      <family val="2"/>
      <charset val="238"/>
    </font>
    <font>
      <b/>
      <sz val="9"/>
      <color rgb="FF1E4620"/>
      <name val="Calibri"/>
      <family val="2"/>
      <charset val="238"/>
    </font>
    <font>
      <b/>
      <sz val="9"/>
      <color rgb="FF7B2D00"/>
      <name val="Calibri"/>
      <family val="2"/>
      <charset val="238"/>
    </font>
    <font>
      <b/>
      <sz val="9"/>
      <color rgb="FF4A235A"/>
      <name val="Calibri"/>
      <family val="2"/>
      <charset val="238"/>
    </font>
    <font>
      <sz val="9"/>
      <color rgb="FF1A1A1A"/>
      <name val="Calibri"/>
      <family val="2"/>
      <charset val="238"/>
    </font>
    <font>
      <b/>
      <sz val="9"/>
      <color rgb="FF333333"/>
      <name val="Calibri"/>
      <family val="2"/>
      <charset val="238"/>
    </font>
    <font>
      <sz val="10"/>
      <color rgb="FF1A1A1A"/>
      <name val="Calibri"/>
      <family val="2"/>
      <charset val="238"/>
    </font>
    <font>
      <b/>
      <sz val="10"/>
      <color rgb="FF1A1A1A"/>
      <name val="Calibri"/>
      <family val="2"/>
      <charset val="238"/>
    </font>
    <font>
      <b/>
      <sz val="10"/>
      <color rgb="FF1E4620"/>
      <name val="Calibri"/>
      <family val="2"/>
      <charset val="238"/>
    </font>
    <font>
      <b/>
      <sz val="10"/>
      <color rgb="FF7B2D00"/>
      <name val="Calibri"/>
      <family val="2"/>
      <charset val="238"/>
    </font>
    <font>
      <b/>
      <sz val="10"/>
      <color rgb="FF4A235A"/>
      <name val="Calibri"/>
      <family val="2"/>
      <charset val="238"/>
    </font>
    <font>
      <b/>
      <sz val="8"/>
      <color rgb="FF1F3864"/>
      <name val="Calibri"/>
      <family val="2"/>
      <charset val="238"/>
    </font>
    <font>
      <b/>
      <sz val="8"/>
      <color rgb="FF1E4620"/>
      <name val="Calibri"/>
      <family val="2"/>
      <charset val="238"/>
    </font>
    <font>
      <b/>
      <sz val="8"/>
      <color rgb="FF7B2D00"/>
      <name val="Calibri"/>
      <family val="2"/>
      <charset val="238"/>
    </font>
    <font>
      <b/>
      <sz val="8"/>
      <color rgb="FF4A235A"/>
      <name val="Calibri"/>
      <family val="2"/>
      <charset val="238"/>
    </font>
    <font>
      <b/>
      <sz val="13"/>
      <color rgb="FFFFFFFF"/>
      <name val="Calibri"/>
      <family val="2"/>
      <charset val="238"/>
    </font>
    <font>
      <b/>
      <sz val="9"/>
      <color rgb="FFFFFFFF"/>
      <name val="Calibri"/>
      <family val="2"/>
      <charset val="238"/>
    </font>
    <font>
      <b/>
      <sz val="8"/>
      <color rgb="FF1A1A1A"/>
      <name val="Calibri"/>
      <family val="2"/>
      <charset val="238"/>
    </font>
    <font>
      <i/>
      <sz val="11"/>
      <color theme="1"/>
      <name val="Myriad Pro"/>
      <family val="2"/>
    </font>
    <font>
      <b/>
      <sz val="11"/>
      <color rgb="FFFFFFFF"/>
      <name val="Myriad Pro"/>
      <family val="2"/>
    </font>
    <font>
      <sz val="8"/>
      <name val="Aptos Narrow"/>
      <family val="2"/>
      <charset val="238"/>
      <scheme val="minor"/>
    </font>
    <font>
      <b/>
      <sz val="14"/>
      <color rgb="FFFFFFFF"/>
      <name val="Calibri"/>
      <family val="2"/>
      <charset val="238"/>
    </font>
    <font>
      <sz val="11"/>
      <color theme="1" tint="0.34998626667073579"/>
      <name val="Calibri"/>
      <family val="2"/>
      <charset val="238"/>
    </font>
    <font>
      <sz val="11"/>
      <color rgb="FF1F3864"/>
      <name val="Calibri"/>
      <family val="2"/>
      <charset val="238"/>
    </font>
    <font>
      <sz val="12"/>
      <color theme="1"/>
      <name val="Calibri"/>
      <family val="2"/>
      <charset val="238"/>
    </font>
    <font>
      <sz val="11"/>
      <color rgb="FF000000"/>
      <name val="Aptos Narrow"/>
      <family val="2"/>
      <charset val="238"/>
      <scheme val="minor"/>
    </font>
    <font>
      <sz val="8"/>
      <color rgb="FF000000"/>
      <name val="Aptos Narrow"/>
      <family val="2"/>
      <charset val="238"/>
      <scheme val="minor"/>
    </font>
    <font>
      <b/>
      <sz val="12"/>
      <color theme="4"/>
      <name val="Calibri"/>
      <family val="2"/>
      <charset val="238"/>
    </font>
    <font>
      <sz val="10"/>
      <name val="Calibri"/>
      <family val="2"/>
      <charset val="238"/>
    </font>
    <font>
      <i/>
      <sz val="11"/>
      <color theme="1"/>
      <name val="Aptos"/>
      <family val="2"/>
    </font>
    <font>
      <b/>
      <sz val="10"/>
      <name val="Calibri"/>
      <family val="2"/>
      <charset val="238"/>
    </font>
    <font>
      <sz val="10"/>
      <color rgb="FFFF0000"/>
      <name val="Calibri"/>
      <family val="2"/>
      <charset val="238"/>
    </font>
    <font>
      <b/>
      <sz val="7"/>
      <color rgb="FF1A1A1A"/>
      <name val="Calibri"/>
      <family val="2"/>
      <charset val="238"/>
    </font>
  </fonts>
  <fills count="42">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rgb="FFFFFFFF"/>
        <bgColor indexed="64"/>
      </patternFill>
    </fill>
    <fill>
      <patternFill patternType="solid">
        <fgColor rgb="FFF2F2F2"/>
        <bgColor indexed="64"/>
      </patternFill>
    </fill>
    <fill>
      <patternFill patternType="solid">
        <fgColor rgb="FFFFFFCC"/>
        <bgColor indexed="64"/>
      </patternFill>
    </fill>
    <fill>
      <patternFill patternType="solid">
        <fgColor rgb="FFF2F2F2"/>
      </patternFill>
    </fill>
    <fill>
      <patternFill patternType="solid">
        <fgColor rgb="FF1F4E79"/>
        <bgColor indexed="64"/>
      </patternFill>
    </fill>
    <fill>
      <patternFill patternType="solid">
        <fgColor rgb="FFD6E4F0"/>
        <bgColor indexed="64"/>
      </patternFill>
    </fill>
    <fill>
      <patternFill patternType="solid">
        <fgColor rgb="FFFFFFFF"/>
      </patternFill>
    </fill>
    <fill>
      <patternFill patternType="solid">
        <fgColor rgb="FF1F4E79"/>
      </patternFill>
    </fill>
    <fill>
      <patternFill patternType="solid">
        <fgColor rgb="FFC6D9F1"/>
      </patternFill>
    </fill>
    <fill>
      <patternFill patternType="solid">
        <fgColor rgb="FFC5E0B4"/>
      </patternFill>
    </fill>
    <fill>
      <patternFill patternType="solid">
        <fgColor rgb="FFFAD9C1"/>
      </patternFill>
    </fill>
    <fill>
      <patternFill patternType="solid">
        <fgColor rgb="FFDCE6F1"/>
      </patternFill>
    </fill>
    <fill>
      <patternFill patternType="solid">
        <fgColor rgb="FFD6EAD7"/>
      </patternFill>
    </fill>
    <fill>
      <patternFill patternType="solid">
        <fgColor rgb="FFFCE4D6"/>
      </patternFill>
    </fill>
    <fill>
      <patternFill patternType="solid">
        <fgColor rgb="FFE8DAEF"/>
      </patternFill>
    </fill>
    <fill>
      <patternFill patternType="solid">
        <fgColor rgb="FFF5F5F5"/>
      </patternFill>
    </fill>
    <fill>
      <patternFill patternType="solid">
        <fgColor rgb="FFE8E8E8"/>
      </patternFill>
    </fill>
    <fill>
      <patternFill patternType="solid">
        <fgColor rgb="FF374151"/>
      </patternFill>
    </fill>
    <fill>
      <patternFill patternType="solid">
        <fgColor rgb="FFD6EAF8"/>
      </patternFill>
    </fill>
    <fill>
      <patternFill patternType="solid">
        <fgColor rgb="FFFDE9E9"/>
      </patternFill>
    </fill>
    <fill>
      <patternFill patternType="solid">
        <fgColor rgb="FF374151"/>
        <bgColor indexed="64"/>
      </patternFill>
    </fill>
    <fill>
      <patternFill patternType="solid">
        <fgColor rgb="FF66FFFF"/>
        <bgColor indexed="64"/>
      </patternFill>
    </fill>
    <fill>
      <patternFill patternType="solid">
        <fgColor rgb="FF2F5597"/>
        <bgColor rgb="FF1F3864"/>
      </patternFill>
    </fill>
    <fill>
      <patternFill patternType="solid">
        <fgColor rgb="FFC6D9F1"/>
        <bgColor rgb="FFC9D9EA"/>
      </patternFill>
    </fill>
    <fill>
      <patternFill patternType="solid">
        <fgColor rgb="FFFFFFFF"/>
        <bgColor rgb="FFF2F2F2"/>
      </patternFill>
    </fill>
    <fill>
      <patternFill patternType="solid">
        <fgColor rgb="FFC5E0B4"/>
        <bgColor rgb="FFC8E6C9"/>
      </patternFill>
    </fill>
    <fill>
      <patternFill patternType="solid">
        <fgColor rgb="FFFCE4D6"/>
        <bgColor rgb="FFFFE0B2"/>
      </patternFill>
    </fill>
    <fill>
      <patternFill patternType="solid">
        <fgColor rgb="FFFFF9C4"/>
        <bgColor indexed="64"/>
      </patternFill>
    </fill>
    <fill>
      <patternFill patternType="solid">
        <fgColor theme="3" tint="0.89999084444715716"/>
        <bgColor indexed="64"/>
      </patternFill>
    </fill>
    <fill>
      <patternFill patternType="solid">
        <fgColor rgb="FFE8DAEF"/>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C6D9F1"/>
        <bgColor indexed="64"/>
      </patternFill>
    </fill>
    <fill>
      <patternFill patternType="solid">
        <fgColor rgb="FFC5E0B4"/>
        <bgColor indexed="64"/>
      </patternFill>
    </fill>
    <fill>
      <patternFill patternType="solid">
        <fgColor rgb="FFFAD9C1"/>
        <bgColor indexed="64"/>
      </patternFill>
    </fill>
    <fill>
      <patternFill patternType="solid">
        <fgColor rgb="FFD6E4F0"/>
        <bgColor rgb="FFDDEEFF"/>
      </patternFill>
    </fill>
    <fill>
      <patternFill patternType="solid">
        <fgColor theme="2"/>
        <bgColor indexed="64"/>
      </patternFill>
    </fill>
    <fill>
      <patternFill patternType="solid">
        <fgColor theme="7" tint="-0.49998474074526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auto="1"/>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1F4E79"/>
      </left>
      <right style="thin">
        <color rgb="FFB4C6E7"/>
      </right>
      <top style="thin">
        <color rgb="FF1F4E79"/>
      </top>
      <bottom style="thin">
        <color rgb="FFB4C6E7"/>
      </bottom>
      <diagonal/>
    </border>
    <border>
      <left style="thin">
        <color rgb="FFB4C6E7"/>
      </left>
      <right style="thin">
        <color rgb="FFB4C6E7"/>
      </right>
      <top style="thin">
        <color rgb="FF1F4E79"/>
      </top>
      <bottom style="thin">
        <color rgb="FFB4C6E7"/>
      </bottom>
      <diagonal/>
    </border>
    <border>
      <left style="thin">
        <color rgb="FFB4C6E7"/>
      </left>
      <right/>
      <top style="thin">
        <color rgb="FF1F4E79"/>
      </top>
      <bottom style="thin">
        <color rgb="FFB4C6E7"/>
      </bottom>
      <diagonal/>
    </border>
    <border>
      <left/>
      <right style="thin">
        <color rgb="FF1F4E79"/>
      </right>
      <top style="thin">
        <color rgb="FF1F4E79"/>
      </top>
      <bottom/>
      <diagonal/>
    </border>
    <border>
      <left style="thin">
        <color rgb="FF1F4E79"/>
      </left>
      <right style="thin">
        <color rgb="FFB4C6E7"/>
      </right>
      <top style="thin">
        <color rgb="FFB4C6E7"/>
      </top>
      <bottom style="thin">
        <color rgb="FFB4C6E7"/>
      </bottom>
      <diagonal/>
    </border>
    <border>
      <left style="thin">
        <color rgb="FFB4C6E7"/>
      </left>
      <right style="thin">
        <color rgb="FFB4C6E7"/>
      </right>
      <top style="thin">
        <color rgb="FFB4C6E7"/>
      </top>
      <bottom style="thin">
        <color rgb="FFB4C6E7"/>
      </bottom>
      <diagonal/>
    </border>
    <border>
      <left style="thin">
        <color rgb="FFB4C6E7"/>
      </left>
      <right/>
      <top style="thin">
        <color rgb="FFB4C6E7"/>
      </top>
      <bottom style="thin">
        <color rgb="FFB4C6E7"/>
      </bottom>
      <diagonal/>
    </border>
    <border>
      <left/>
      <right style="thin">
        <color rgb="FF1F4E79"/>
      </right>
      <top style="thin">
        <color rgb="FFB4C6E7"/>
      </top>
      <bottom/>
      <diagonal/>
    </border>
    <border>
      <left/>
      <right style="thin">
        <color rgb="FF1F4E79"/>
      </right>
      <top/>
      <bottom/>
      <diagonal/>
    </border>
    <border>
      <left/>
      <right style="thin">
        <color rgb="FF1F4E79"/>
      </right>
      <top style="thin">
        <color rgb="FF1F4E79"/>
      </top>
      <bottom style="thin">
        <color rgb="FF1F4E79"/>
      </bottom>
      <diagonal/>
    </border>
    <border>
      <left style="thin">
        <color rgb="FF1F4E79"/>
      </left>
      <right style="thin">
        <color rgb="FF1F4E79"/>
      </right>
      <top style="thin">
        <color rgb="FF1F4E79"/>
      </top>
      <bottom style="thin">
        <color rgb="FF1F4E79"/>
      </bottom>
      <diagonal/>
    </border>
    <border>
      <left style="thin">
        <color rgb="FF1F4E79"/>
      </left>
      <right style="thin">
        <color rgb="FFB4C6E7"/>
      </right>
      <top style="thin">
        <color rgb="FFB4C6E7"/>
      </top>
      <bottom style="thin">
        <color rgb="FF1F4E79"/>
      </bottom>
      <diagonal/>
    </border>
    <border>
      <left style="thin">
        <color rgb="FFB4C6E7"/>
      </left>
      <right style="thin">
        <color rgb="FFB4C6E7"/>
      </right>
      <top style="thin">
        <color rgb="FFB4C6E7"/>
      </top>
      <bottom style="thin">
        <color rgb="FF1F4E79"/>
      </bottom>
      <diagonal/>
    </border>
    <border>
      <left style="thin">
        <color rgb="FFB4C6E7"/>
      </left>
      <right/>
      <top style="thin">
        <color rgb="FFB4C6E7"/>
      </top>
      <bottom style="thin">
        <color rgb="FF1F4E79"/>
      </bottom>
      <diagonal/>
    </border>
    <border>
      <left/>
      <right style="thin">
        <color rgb="FF1F4E79"/>
      </right>
      <top style="thin">
        <color rgb="FFB4C6E7"/>
      </top>
      <bottom style="thin">
        <color rgb="FF1F4E79"/>
      </bottom>
      <diagonal/>
    </border>
    <border>
      <left style="thin">
        <color rgb="FF9EC2E6"/>
      </left>
      <right style="thin">
        <color rgb="FF9EC2E6"/>
      </right>
      <top style="thin">
        <color rgb="FF9EC2E6"/>
      </top>
      <bottom style="thin">
        <color rgb="FF9EC2E6"/>
      </bottom>
      <diagonal/>
    </border>
    <border>
      <left style="medium">
        <color indexed="64"/>
      </left>
      <right style="thin">
        <color indexed="64"/>
      </right>
      <top/>
      <bottom/>
      <diagonal/>
    </border>
    <border>
      <left style="thin">
        <color rgb="FFD9E4F0"/>
      </left>
      <right style="thin">
        <color rgb="FFD9E4F0"/>
      </right>
      <top style="thin">
        <color rgb="FFD9E4F0"/>
      </top>
      <bottom style="thin">
        <color rgb="FFD9E4F0"/>
      </bottom>
      <diagonal/>
    </border>
    <border>
      <left style="medium">
        <color indexed="64"/>
      </left>
      <right style="thin">
        <color rgb="FF2F5597"/>
      </right>
      <top style="medium">
        <color indexed="64"/>
      </top>
      <bottom style="thin">
        <color rgb="FF2F5597"/>
      </bottom>
      <diagonal/>
    </border>
    <border>
      <left style="thin">
        <color rgb="FF2F5597"/>
      </left>
      <right style="thin">
        <color rgb="FF2F5597"/>
      </right>
      <top style="medium">
        <color indexed="64"/>
      </top>
      <bottom style="thin">
        <color rgb="FF2F5597"/>
      </bottom>
      <diagonal/>
    </border>
    <border>
      <left style="thin">
        <color rgb="FF2F5597"/>
      </left>
      <right style="medium">
        <color indexed="64"/>
      </right>
      <top style="medium">
        <color indexed="64"/>
      </top>
      <bottom style="thin">
        <color rgb="FF2F5597"/>
      </bottom>
      <diagonal/>
    </border>
    <border>
      <left style="medium">
        <color indexed="64"/>
      </left>
      <right style="thin">
        <color rgb="FF9EC2E6"/>
      </right>
      <top style="thin">
        <color rgb="FF9EC2E6"/>
      </top>
      <bottom style="thin">
        <color rgb="FF9EC2E6"/>
      </bottom>
      <diagonal/>
    </border>
    <border>
      <left style="thin">
        <color rgb="FF9EC2E6"/>
      </left>
      <right style="medium">
        <color indexed="64"/>
      </right>
      <top style="thin">
        <color rgb="FF9EC2E6"/>
      </top>
      <bottom style="thin">
        <color rgb="FF9EC2E6"/>
      </bottom>
      <diagonal/>
    </border>
    <border>
      <left style="medium">
        <color indexed="64"/>
      </left>
      <right style="thin">
        <color rgb="FFD9E4F0"/>
      </right>
      <top style="thin">
        <color rgb="FFD9E4F0"/>
      </top>
      <bottom style="thin">
        <color rgb="FFD9E4F0"/>
      </bottom>
      <diagonal/>
    </border>
    <border>
      <left style="thin">
        <color rgb="FFD9E4F0"/>
      </left>
      <right style="medium">
        <color indexed="64"/>
      </right>
      <top style="thin">
        <color rgb="FFD9E4F0"/>
      </top>
      <bottom style="thin">
        <color rgb="FFD9E4F0"/>
      </bottom>
      <diagonal/>
    </border>
    <border>
      <left style="medium">
        <color indexed="64"/>
      </left>
      <right style="thin">
        <color rgb="FF2F5597"/>
      </right>
      <top style="thin">
        <color rgb="FF2F5597"/>
      </top>
      <bottom style="medium">
        <color indexed="64"/>
      </bottom>
      <diagonal/>
    </border>
    <border>
      <left style="thin">
        <color rgb="FF2F5597"/>
      </left>
      <right style="thin">
        <color rgb="FF2F5597"/>
      </right>
      <top style="thin">
        <color rgb="FF2F5597"/>
      </top>
      <bottom style="medium">
        <color indexed="64"/>
      </bottom>
      <diagonal/>
    </border>
    <border>
      <left style="thin">
        <color rgb="FF2F5597"/>
      </left>
      <right style="medium">
        <color indexed="64"/>
      </right>
      <top style="thin">
        <color rgb="FF2F5597"/>
      </top>
      <bottom style="medium">
        <color indexed="64"/>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auto="1"/>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
      <left style="medium">
        <color indexed="64"/>
      </left>
      <right style="thin">
        <color rgb="FFBFBFBF"/>
      </right>
      <top style="thin">
        <color rgb="FFBFBFBF"/>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9" fontId="7" fillId="0" borderId="0" applyFont="0" applyFill="0" applyBorder="0" applyAlignment="0" applyProtection="0"/>
    <xf numFmtId="0" fontId="6" fillId="0" borderId="0"/>
  </cellStyleXfs>
  <cellXfs count="415">
    <xf numFmtId="0" fontId="0" fillId="0" borderId="0" xfId="0"/>
    <xf numFmtId="0" fontId="0" fillId="0" borderId="0" xfId="0" applyAlignment="1">
      <alignment wrapText="1"/>
    </xf>
    <xf numFmtId="0" fontId="12" fillId="0" borderId="0" xfId="2" applyFont="1"/>
    <xf numFmtId="0" fontId="12" fillId="0" borderId="0" xfId="2" applyFont="1" applyAlignment="1">
      <alignment horizontal="center" vertical="center"/>
    </xf>
    <xf numFmtId="0" fontId="9" fillId="0" borderId="0" xfId="2" applyFont="1"/>
    <xf numFmtId="0" fontId="9" fillId="0" borderId="0" xfId="2" applyFont="1" applyAlignment="1">
      <alignment horizontal="center" vertical="center"/>
    </xf>
    <xf numFmtId="0" fontId="13" fillId="0" borderId="0" xfId="2" applyFont="1" applyAlignment="1">
      <alignment vertical="center"/>
    </xf>
    <xf numFmtId="0" fontId="9" fillId="0" borderId="0" xfId="2" applyFont="1" applyAlignment="1">
      <alignment vertical="center"/>
    </xf>
    <xf numFmtId="0" fontId="8" fillId="0" borderId="0" xfId="2" applyFont="1" applyAlignment="1">
      <alignment vertical="center"/>
    </xf>
    <xf numFmtId="0" fontId="16" fillId="0" borderId="0" xfId="2" applyFont="1" applyAlignment="1">
      <alignment horizontal="center" vertical="center"/>
    </xf>
    <xf numFmtId="0" fontId="13" fillId="0" borderId="0" xfId="2" applyFont="1"/>
    <xf numFmtId="1" fontId="12" fillId="0" borderId="0" xfId="2" applyNumberFormat="1" applyFont="1"/>
    <xf numFmtId="0" fontId="22" fillId="4" borderId="0" xfId="0" applyFont="1" applyFill="1"/>
    <xf numFmtId="0" fontId="22" fillId="0" borderId="0" xfId="0" applyFont="1"/>
    <xf numFmtId="0" fontId="6" fillId="0" borderId="0" xfId="2"/>
    <xf numFmtId="0" fontId="23" fillId="4" borderId="0" xfId="0" applyFont="1" applyFill="1"/>
    <xf numFmtId="0" fontId="24" fillId="4" borderId="0" xfId="0" applyFont="1" applyFill="1"/>
    <xf numFmtId="0" fontId="25" fillId="8" borderId="29" xfId="0" applyFont="1" applyFill="1" applyBorder="1" applyAlignment="1">
      <alignment horizontal="center" vertical="center" wrapText="1"/>
    </xf>
    <xf numFmtId="0" fontId="25" fillId="8" borderId="30" xfId="0" applyFont="1" applyFill="1" applyBorder="1" applyAlignment="1">
      <alignment horizontal="center" vertical="center" wrapText="1"/>
    </xf>
    <xf numFmtId="0" fontId="25" fillId="8" borderId="31" xfId="0" applyFont="1" applyFill="1" applyBorder="1" applyAlignment="1">
      <alignment horizontal="center" vertical="center" wrapText="1"/>
    </xf>
    <xf numFmtId="0" fontId="25" fillId="8" borderId="32" xfId="0" applyFont="1" applyFill="1" applyBorder="1" applyAlignment="1">
      <alignment horizontal="center" vertical="center" wrapText="1"/>
    </xf>
    <xf numFmtId="0" fontId="25" fillId="0" borderId="0" xfId="0" applyFont="1" applyAlignment="1">
      <alignment horizontal="center" vertical="center" wrapText="1"/>
    </xf>
    <xf numFmtId="0" fontId="22" fillId="9" borderId="33" xfId="0" applyFont="1" applyFill="1" applyBorder="1" applyAlignment="1">
      <alignment horizontal="center" vertical="center"/>
    </xf>
    <xf numFmtId="0" fontId="22" fillId="9" borderId="34" xfId="0" applyFont="1" applyFill="1" applyBorder="1" applyAlignment="1">
      <alignment horizontal="left" vertical="center"/>
    </xf>
    <xf numFmtId="0" fontId="22" fillId="9" borderId="34" xfId="0" applyFont="1" applyFill="1" applyBorder="1" applyAlignment="1">
      <alignment horizontal="center" vertical="center"/>
    </xf>
    <xf numFmtId="0" fontId="22" fillId="9" borderId="36" xfId="0" applyFont="1" applyFill="1" applyBorder="1" applyAlignment="1">
      <alignment horizontal="center"/>
    </xf>
    <xf numFmtId="0" fontId="22" fillId="0" borderId="37" xfId="0" applyFont="1" applyBorder="1" applyAlignment="1">
      <alignment horizontal="center"/>
    </xf>
    <xf numFmtId="0" fontId="26" fillId="4" borderId="38" xfId="0" applyFont="1" applyFill="1" applyBorder="1" applyAlignment="1">
      <alignment horizontal="right"/>
    </xf>
    <xf numFmtId="0" fontId="27" fillId="9" borderId="39" xfId="0" applyFont="1" applyFill="1" applyBorder="1" applyAlignment="1">
      <alignment horizontal="center"/>
    </xf>
    <xf numFmtId="0" fontId="22" fillId="4" borderId="33" xfId="0" applyFont="1" applyFill="1" applyBorder="1" applyAlignment="1">
      <alignment horizontal="center" vertical="center"/>
    </xf>
    <xf numFmtId="0" fontId="22" fillId="4" borderId="34" xfId="0" applyFont="1" applyFill="1" applyBorder="1" applyAlignment="1">
      <alignment horizontal="left" vertical="center"/>
    </xf>
    <xf numFmtId="0" fontId="22" fillId="4" borderId="34" xfId="0" applyFont="1" applyFill="1" applyBorder="1" applyAlignment="1">
      <alignment horizontal="center" vertical="center"/>
    </xf>
    <xf numFmtId="0" fontId="22" fillId="4" borderId="36" xfId="0" applyFont="1" applyFill="1" applyBorder="1" applyAlignment="1">
      <alignment horizontal="center"/>
    </xf>
    <xf numFmtId="0" fontId="22" fillId="0" borderId="0" xfId="0" applyFont="1" applyAlignment="1">
      <alignment horizontal="center"/>
    </xf>
    <xf numFmtId="0" fontId="22" fillId="4" borderId="40" xfId="0" applyFont="1" applyFill="1" applyBorder="1" applyAlignment="1">
      <alignment horizontal="center" vertical="center"/>
    </xf>
    <xf numFmtId="0" fontId="22" fillId="4" borderId="41" xfId="0" applyFont="1" applyFill="1" applyBorder="1" applyAlignment="1">
      <alignment horizontal="left" vertical="center"/>
    </xf>
    <xf numFmtId="0" fontId="22" fillId="4" borderId="41" xfId="0" applyFont="1" applyFill="1" applyBorder="1" applyAlignment="1">
      <alignment horizontal="center" vertical="center"/>
    </xf>
    <xf numFmtId="0" fontId="22" fillId="4" borderId="43" xfId="0" applyFont="1" applyFill="1" applyBorder="1" applyAlignment="1">
      <alignment horizontal="center"/>
    </xf>
    <xf numFmtId="0" fontId="28" fillId="4" borderId="0" xfId="0" applyFont="1" applyFill="1"/>
    <xf numFmtId="0" fontId="6" fillId="0" borderId="0" xfId="2" applyAlignment="1" applyProtection="1">
      <alignment vertical="center"/>
      <protection locked="0"/>
    </xf>
    <xf numFmtId="0" fontId="6" fillId="0" borderId="0" xfId="2" applyProtection="1">
      <protection locked="0"/>
    </xf>
    <xf numFmtId="0" fontId="6" fillId="2" borderId="0" xfId="2" applyFill="1"/>
    <xf numFmtId="0" fontId="33" fillId="0" borderId="0" xfId="2" applyFont="1"/>
    <xf numFmtId="0" fontId="12" fillId="0" borderId="58" xfId="2" applyFont="1" applyBorder="1" applyAlignment="1" applyProtection="1">
      <alignment horizontal="center" vertical="center"/>
      <protection locked="0"/>
    </xf>
    <xf numFmtId="49" fontId="56" fillId="0" borderId="57" xfId="2" applyNumberFormat="1" applyFont="1" applyBorder="1" applyAlignment="1" applyProtection="1">
      <alignment horizontal="center" vertical="center"/>
      <protection locked="0"/>
    </xf>
    <xf numFmtId="49" fontId="56" fillId="0" borderId="57" xfId="2" applyNumberFormat="1" applyFont="1" applyBorder="1" applyAlignment="1" applyProtection="1">
      <alignment horizontal="center" vertical="center" wrapText="1"/>
      <protection locked="0"/>
    </xf>
    <xf numFmtId="0" fontId="56" fillId="0" borderId="57" xfId="2" applyFont="1" applyBorder="1" applyAlignment="1" applyProtection="1">
      <alignment horizontal="center" vertical="center"/>
      <protection locked="0"/>
    </xf>
    <xf numFmtId="0" fontId="56" fillId="0" borderId="57" xfId="2" applyFont="1" applyBorder="1" applyAlignment="1" applyProtection="1">
      <alignment horizontal="center" vertical="center" wrapText="1"/>
      <protection locked="0"/>
    </xf>
    <xf numFmtId="0" fontId="12" fillId="0" borderId="57" xfId="2" applyFont="1" applyBorder="1" applyAlignment="1" applyProtection="1">
      <alignment horizontal="center" vertical="center" wrapText="1"/>
      <protection locked="0"/>
    </xf>
    <xf numFmtId="0" fontId="57" fillId="8" borderId="0" xfId="2" applyFont="1" applyFill="1" applyAlignment="1">
      <alignment horizontal="center" vertical="center" wrapText="1"/>
    </xf>
    <xf numFmtId="49" fontId="57" fillId="8" borderId="0" xfId="2" applyNumberFormat="1" applyFont="1" applyFill="1" applyAlignment="1">
      <alignment horizontal="center" vertical="center" wrapText="1"/>
    </xf>
    <xf numFmtId="0" fontId="44" fillId="5" borderId="2" xfId="2" applyFont="1" applyFill="1" applyBorder="1" applyAlignment="1">
      <alignment horizontal="center" vertical="center"/>
    </xf>
    <xf numFmtId="0" fontId="25" fillId="21" borderId="5" xfId="2" applyFont="1" applyFill="1" applyBorder="1" applyAlignment="1">
      <alignment horizontal="center" vertical="center" wrapText="1"/>
    </xf>
    <xf numFmtId="0" fontId="25" fillId="21" borderId="59" xfId="2" applyFont="1" applyFill="1" applyBorder="1" applyAlignment="1">
      <alignment horizontal="center" vertical="center" wrapText="1"/>
    </xf>
    <xf numFmtId="0" fontId="25" fillId="24" borderId="5" xfId="2" applyFont="1" applyFill="1" applyBorder="1" applyAlignment="1">
      <alignment horizontal="center" vertical="center" wrapText="1"/>
    </xf>
    <xf numFmtId="0" fontId="59" fillId="11" borderId="0" xfId="2" applyFont="1" applyFill="1" applyAlignment="1">
      <alignment horizontal="left" vertical="center"/>
    </xf>
    <xf numFmtId="0" fontId="32" fillId="26" borderId="1" xfId="2" applyFont="1" applyFill="1" applyBorder="1" applyAlignment="1">
      <alignment horizontal="center" vertical="center" wrapText="1"/>
    </xf>
    <xf numFmtId="0" fontId="61" fillId="27" borderId="1" xfId="2" applyFont="1" applyFill="1" applyBorder="1" applyAlignment="1">
      <alignment horizontal="left" vertical="center" wrapText="1"/>
    </xf>
    <xf numFmtId="0" fontId="61" fillId="29" borderId="1" xfId="2" applyFont="1" applyFill="1" applyBorder="1" applyAlignment="1">
      <alignment horizontal="left" vertical="center" wrapText="1"/>
    </xf>
    <xf numFmtId="0" fontId="61" fillId="30" borderId="1" xfId="2" applyFont="1" applyFill="1" applyBorder="1" applyAlignment="1">
      <alignment horizontal="left" vertical="center" wrapText="1"/>
    </xf>
    <xf numFmtId="0" fontId="62" fillId="0" borderId="0" xfId="2" applyFont="1" applyAlignment="1">
      <alignment vertical="center" wrapText="1"/>
    </xf>
    <xf numFmtId="0" fontId="65" fillId="0" borderId="0" xfId="2" applyFont="1" applyAlignment="1">
      <alignment vertical="center"/>
    </xf>
    <xf numFmtId="1" fontId="22" fillId="9" borderId="35" xfId="0" applyNumberFormat="1" applyFont="1" applyFill="1" applyBorder="1" applyAlignment="1">
      <alignment horizontal="center" vertical="center"/>
    </xf>
    <xf numFmtId="1" fontId="22" fillId="4" borderId="35" xfId="0" applyNumberFormat="1" applyFont="1" applyFill="1" applyBorder="1" applyAlignment="1">
      <alignment horizontal="center" vertical="center"/>
    </xf>
    <xf numFmtId="1" fontId="22" fillId="4" borderId="42" xfId="0" applyNumberFormat="1" applyFont="1" applyFill="1" applyBorder="1" applyAlignment="1">
      <alignment horizontal="center" vertical="center"/>
    </xf>
    <xf numFmtId="0" fontId="24" fillId="31" borderId="0" xfId="0" applyFont="1" applyFill="1"/>
    <xf numFmtId="0" fontId="66" fillId="31" borderId="0" xfId="0" applyFont="1" applyFill="1"/>
    <xf numFmtId="0" fontId="4" fillId="31" borderId="0" xfId="0" applyFont="1" applyFill="1"/>
    <xf numFmtId="0" fontId="22" fillId="31" borderId="0" xfId="0" applyFont="1" applyFill="1"/>
    <xf numFmtId="49" fontId="67" fillId="0" borderId="65" xfId="2" applyNumberFormat="1" applyFont="1" applyBorder="1" applyAlignment="1" applyProtection="1">
      <alignment horizontal="left" vertical="center"/>
      <protection locked="0"/>
    </xf>
    <xf numFmtId="0" fontId="61" fillId="39" borderId="1" xfId="2" applyFont="1" applyFill="1" applyBorder="1" applyAlignment="1">
      <alignment horizontal="left" vertical="center" wrapText="1"/>
    </xf>
    <xf numFmtId="0" fontId="69" fillId="6" borderId="2" xfId="2" applyFont="1" applyFill="1" applyBorder="1" applyAlignment="1" applyProtection="1">
      <alignment horizontal="center" vertical="center"/>
      <protection locked="0"/>
    </xf>
    <xf numFmtId="0" fontId="69" fillId="22" borderId="2" xfId="2" applyFont="1" applyFill="1" applyBorder="1" applyAlignment="1" applyProtection="1">
      <alignment horizontal="center" vertical="center"/>
      <protection locked="0"/>
    </xf>
    <xf numFmtId="0" fontId="69" fillId="22" borderId="61" xfId="2" applyFont="1" applyFill="1" applyBorder="1" applyAlignment="1" applyProtection="1">
      <alignment horizontal="center" vertical="center"/>
      <protection locked="0"/>
    </xf>
    <xf numFmtId="0" fontId="42" fillId="5" borderId="1" xfId="2" applyFont="1" applyFill="1" applyBorder="1" applyAlignment="1" applyProtection="1">
      <alignment horizontal="center" vertical="center" wrapText="1"/>
      <protection locked="0"/>
    </xf>
    <xf numFmtId="0" fontId="16" fillId="6" borderId="1" xfId="2" applyFont="1" applyFill="1" applyBorder="1" applyAlignment="1" applyProtection="1">
      <alignment horizontal="center" vertical="center" wrapText="1"/>
      <protection locked="0"/>
    </xf>
    <xf numFmtId="0" fontId="42" fillId="22" borderId="1" xfId="2" applyFont="1" applyFill="1" applyBorder="1" applyAlignment="1" applyProtection="1">
      <alignment horizontal="center" vertical="center" wrapText="1"/>
      <protection locked="0"/>
    </xf>
    <xf numFmtId="0" fontId="42" fillId="22" borderId="4" xfId="2" applyFont="1" applyFill="1" applyBorder="1" applyAlignment="1" applyProtection="1">
      <alignment horizontal="center" vertical="center" wrapText="1"/>
      <protection locked="0"/>
    </xf>
    <xf numFmtId="0" fontId="44" fillId="5" borderId="1" xfId="2" applyFont="1" applyFill="1" applyBorder="1" applyAlignment="1" applyProtection="1">
      <alignment horizontal="center" vertical="center"/>
      <protection locked="0"/>
    </xf>
    <xf numFmtId="0" fontId="44" fillId="5" borderId="2" xfId="2" applyFont="1" applyFill="1" applyBorder="1" applyAlignment="1" applyProtection="1">
      <alignment horizontal="center" vertical="center"/>
      <protection locked="0"/>
    </xf>
    <xf numFmtId="0" fontId="18" fillId="6" borderId="1" xfId="2" applyFont="1" applyFill="1" applyBorder="1" applyAlignment="1" applyProtection="1">
      <alignment horizontal="center" vertical="center"/>
      <protection locked="0"/>
    </xf>
    <xf numFmtId="0" fontId="18" fillId="6" borderId="2" xfId="2" applyFont="1" applyFill="1" applyBorder="1" applyAlignment="1" applyProtection="1">
      <alignment horizontal="center" vertical="center"/>
      <protection locked="0"/>
    </xf>
    <xf numFmtId="0" fontId="44" fillId="22" borderId="1" xfId="2" applyFont="1" applyFill="1" applyBorder="1" applyAlignment="1" applyProtection="1">
      <alignment horizontal="center" vertical="center"/>
      <protection locked="0"/>
    </xf>
    <xf numFmtId="0" fontId="44" fillId="22" borderId="2" xfId="2" applyFont="1" applyFill="1" applyBorder="1" applyAlignment="1" applyProtection="1">
      <alignment horizontal="center" vertical="center"/>
      <protection locked="0"/>
    </xf>
    <xf numFmtId="0" fontId="44" fillId="22" borderId="4" xfId="2" applyFont="1" applyFill="1" applyBorder="1" applyAlignment="1" applyProtection="1">
      <alignment horizontal="center" vertical="center"/>
      <protection locked="0"/>
    </xf>
    <xf numFmtId="0" fontId="44" fillId="22" borderId="61" xfId="2" applyFont="1" applyFill="1" applyBorder="1" applyAlignment="1" applyProtection="1">
      <alignment horizontal="center" vertical="center"/>
      <protection locked="0"/>
    </xf>
    <xf numFmtId="0" fontId="45" fillId="5" borderId="1" xfId="2" applyFont="1" applyFill="1" applyBorder="1" applyAlignment="1" applyProtection="1">
      <alignment horizontal="center" vertical="center"/>
      <protection locked="0"/>
    </xf>
    <xf numFmtId="0" fontId="11" fillId="6" borderId="1" xfId="2" applyFont="1" applyFill="1" applyBorder="1" applyAlignment="1" applyProtection="1">
      <alignment horizontal="center" vertical="center"/>
      <protection locked="0"/>
    </xf>
    <xf numFmtId="0" fontId="45" fillId="22" borderId="1" xfId="2" applyFont="1" applyFill="1" applyBorder="1" applyAlignment="1" applyProtection="1">
      <alignment horizontal="center" vertical="center"/>
      <protection locked="0"/>
    </xf>
    <xf numFmtId="0" fontId="45" fillId="22" borderId="4" xfId="2" applyFont="1" applyFill="1" applyBorder="1" applyAlignment="1" applyProtection="1">
      <alignment horizontal="center" vertical="center"/>
      <protection locked="0"/>
    </xf>
    <xf numFmtId="0" fontId="0" fillId="0" borderId="0" xfId="0" applyProtection="1">
      <protection locked="0"/>
    </xf>
    <xf numFmtId="0" fontId="54" fillId="11" borderId="0" xfId="0" applyFont="1" applyFill="1" applyAlignment="1" applyProtection="1">
      <alignment horizontal="center" vertical="center" wrapText="1"/>
      <protection locked="0"/>
    </xf>
    <xf numFmtId="0" fontId="54" fillId="11" borderId="13" xfId="0" applyFont="1" applyFill="1" applyBorder="1" applyAlignment="1" applyProtection="1">
      <alignment horizontal="left" vertical="center" wrapText="1" indent="1"/>
      <protection locked="0"/>
    </xf>
    <xf numFmtId="0" fontId="70" fillId="15" borderId="17" xfId="0" applyFont="1" applyFill="1" applyBorder="1" applyAlignment="1" applyProtection="1">
      <alignment horizontal="center" vertical="center" wrapText="1"/>
      <protection locked="0"/>
    </xf>
    <xf numFmtId="0" fontId="70" fillId="15" borderId="12" xfId="0" applyFont="1" applyFill="1" applyBorder="1" applyAlignment="1" applyProtection="1">
      <alignment horizontal="center" vertical="center" wrapText="1"/>
      <protection locked="0"/>
    </xf>
    <xf numFmtId="0" fontId="70" fillId="15" borderId="13" xfId="0" applyFont="1" applyFill="1" applyBorder="1" applyAlignment="1" applyProtection="1">
      <alignment horizontal="center" vertical="center" wrapText="1"/>
      <protection locked="0"/>
    </xf>
    <xf numFmtId="0" fontId="70" fillId="16" borderId="17" xfId="0" applyFont="1" applyFill="1" applyBorder="1" applyAlignment="1" applyProtection="1">
      <alignment horizontal="center" vertical="center" wrapText="1"/>
      <protection locked="0"/>
    </xf>
    <xf numFmtId="0" fontId="70" fillId="16" borderId="12" xfId="0" applyFont="1" applyFill="1" applyBorder="1" applyAlignment="1" applyProtection="1">
      <alignment horizontal="center" vertical="center" wrapText="1"/>
      <protection locked="0"/>
    </xf>
    <xf numFmtId="0" fontId="70" fillId="16" borderId="13" xfId="0" applyFont="1" applyFill="1" applyBorder="1" applyAlignment="1" applyProtection="1">
      <alignment horizontal="center" vertical="center" wrapText="1"/>
      <protection locked="0"/>
    </xf>
    <xf numFmtId="0" fontId="70" fillId="17" borderId="17" xfId="0" applyFont="1" applyFill="1" applyBorder="1" applyAlignment="1" applyProtection="1">
      <alignment horizontal="center" vertical="center" wrapText="1"/>
      <protection locked="0"/>
    </xf>
    <xf numFmtId="0" fontId="70" fillId="17" borderId="12" xfId="0" applyFont="1" applyFill="1" applyBorder="1" applyAlignment="1" applyProtection="1">
      <alignment horizontal="center" vertical="center" wrapText="1"/>
      <protection locked="0"/>
    </xf>
    <xf numFmtId="0" fontId="70" fillId="17" borderId="13" xfId="0" applyFont="1" applyFill="1" applyBorder="1" applyAlignment="1" applyProtection="1">
      <alignment horizontal="center" vertical="center" wrapText="1"/>
      <protection locked="0"/>
    </xf>
    <xf numFmtId="0" fontId="70" fillId="18" borderId="17" xfId="0" applyFont="1" applyFill="1" applyBorder="1" applyAlignment="1" applyProtection="1">
      <alignment horizontal="center" vertical="center" wrapText="1"/>
      <protection locked="0"/>
    </xf>
    <xf numFmtId="0" fontId="70" fillId="18" borderId="13" xfId="0" applyFont="1" applyFill="1" applyBorder="1" applyAlignment="1" applyProtection="1">
      <alignment horizontal="center" vertical="center" wrapText="1"/>
      <protection locked="0"/>
    </xf>
    <xf numFmtId="0" fontId="70" fillId="23" borderId="17" xfId="0" applyFont="1" applyFill="1" applyBorder="1" applyAlignment="1" applyProtection="1">
      <alignment horizontal="center" vertical="center" wrapText="1"/>
      <protection locked="0"/>
    </xf>
    <xf numFmtId="0" fontId="70" fillId="23" borderId="13" xfId="0" applyFon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8" xfId="0" applyBorder="1" applyProtection="1">
      <protection locked="0"/>
    </xf>
    <xf numFmtId="0" fontId="0" fillId="0" borderId="0" xfId="0" applyAlignment="1" applyProtection="1">
      <alignment horizontal="center" vertical="center"/>
      <protection locked="0"/>
    </xf>
    <xf numFmtId="0" fontId="0" fillId="0" borderId="8" xfId="0" applyBorder="1" applyAlignment="1" applyProtection="1">
      <alignment vertical="center"/>
      <protection locked="0"/>
    </xf>
    <xf numFmtId="0" fontId="0" fillId="11" borderId="0" xfId="0" applyFill="1"/>
    <xf numFmtId="0" fontId="54" fillId="11" borderId="0" xfId="0" applyFont="1" applyFill="1" applyAlignment="1">
      <alignment horizontal="left" vertical="center" wrapText="1" indent="1"/>
    </xf>
    <xf numFmtId="0" fontId="55" fillId="15" borderId="14" xfId="0" applyFont="1" applyFill="1" applyBorder="1" applyAlignment="1">
      <alignment horizontal="center" vertical="center" wrapText="1"/>
    </xf>
    <xf numFmtId="0" fontId="55" fillId="15" borderId="15" xfId="0" applyFont="1" applyFill="1" applyBorder="1" applyAlignment="1">
      <alignment horizontal="center" vertical="center" wrapText="1"/>
    </xf>
    <xf numFmtId="0" fontId="55" fillId="15" borderId="16" xfId="0" applyFont="1" applyFill="1" applyBorder="1" applyAlignment="1">
      <alignment horizontal="center" vertical="center" wrapText="1"/>
    </xf>
    <xf numFmtId="0" fontId="55" fillId="16" borderId="14" xfId="0" applyFont="1" applyFill="1" applyBorder="1" applyAlignment="1">
      <alignment horizontal="center" vertical="center" wrapText="1"/>
    </xf>
    <xf numFmtId="0" fontId="55" fillId="16" borderId="15" xfId="0" applyFont="1" applyFill="1" applyBorder="1" applyAlignment="1">
      <alignment horizontal="center" vertical="center" wrapText="1"/>
    </xf>
    <xf numFmtId="0" fontId="55" fillId="16" borderId="16" xfId="0" applyFont="1" applyFill="1" applyBorder="1" applyAlignment="1">
      <alignment horizontal="center" vertical="center" wrapText="1"/>
    </xf>
    <xf numFmtId="0" fontId="55" fillId="17" borderId="14" xfId="0" applyFont="1" applyFill="1" applyBorder="1" applyAlignment="1">
      <alignment horizontal="center" vertical="center" wrapText="1"/>
    </xf>
    <xf numFmtId="0" fontId="55" fillId="17" borderId="15" xfId="0" applyFont="1" applyFill="1" applyBorder="1" applyAlignment="1">
      <alignment horizontal="center" vertical="center" wrapText="1"/>
    </xf>
    <xf numFmtId="0" fontId="55" fillId="17" borderId="16" xfId="0" applyFont="1" applyFill="1" applyBorder="1" applyAlignment="1">
      <alignment horizontal="center" vertical="center" wrapText="1"/>
    </xf>
    <xf numFmtId="0" fontId="55" fillId="18" borderId="14" xfId="0" applyFont="1" applyFill="1" applyBorder="1" applyAlignment="1">
      <alignment horizontal="center" vertical="center" wrapText="1"/>
    </xf>
    <xf numFmtId="0" fontId="55" fillId="18" borderId="16" xfId="0" applyFont="1" applyFill="1" applyBorder="1" applyAlignment="1">
      <alignment horizontal="center" vertical="center" wrapText="1"/>
    </xf>
    <xf numFmtId="0" fontId="55" fillId="15" borderId="17" xfId="0" applyFont="1" applyFill="1" applyBorder="1" applyAlignment="1">
      <alignment horizontal="center" vertical="center" wrapText="1"/>
    </xf>
    <xf numFmtId="0" fontId="55" fillId="15" borderId="12" xfId="0" applyFont="1" applyFill="1" applyBorder="1" applyAlignment="1">
      <alignment horizontal="center" vertical="center" wrapText="1"/>
    </xf>
    <xf numFmtId="0" fontId="55" fillId="15" borderId="13" xfId="0" applyFont="1" applyFill="1" applyBorder="1" applyAlignment="1">
      <alignment horizontal="center" vertical="center" wrapText="1"/>
    </xf>
    <xf numFmtId="0" fontId="55" fillId="16" borderId="17" xfId="0" applyFont="1" applyFill="1" applyBorder="1" applyAlignment="1">
      <alignment horizontal="center" vertical="center" wrapText="1"/>
    </xf>
    <xf numFmtId="0" fontId="55" fillId="16" borderId="12" xfId="0" applyFont="1" applyFill="1" applyBorder="1" applyAlignment="1">
      <alignment horizontal="center" vertical="center" wrapText="1"/>
    </xf>
    <xf numFmtId="0" fontId="55" fillId="16" borderId="13" xfId="0" applyFont="1" applyFill="1" applyBorder="1" applyAlignment="1">
      <alignment horizontal="center" vertical="center" wrapText="1"/>
    </xf>
    <xf numFmtId="0" fontId="55" fillId="17" borderId="17" xfId="0" applyFont="1" applyFill="1" applyBorder="1" applyAlignment="1">
      <alignment horizontal="center" vertical="center" wrapText="1"/>
    </xf>
    <xf numFmtId="0" fontId="55" fillId="17" borderId="12" xfId="0" applyFont="1" applyFill="1" applyBorder="1" applyAlignment="1">
      <alignment horizontal="center" vertical="center" wrapText="1"/>
    </xf>
    <xf numFmtId="0" fontId="55" fillId="17" borderId="13" xfId="0" applyFont="1" applyFill="1" applyBorder="1" applyAlignment="1">
      <alignment horizontal="center" vertical="center" wrapText="1"/>
    </xf>
    <xf numFmtId="0" fontId="55" fillId="18" borderId="17" xfId="0" applyFont="1" applyFill="1" applyBorder="1" applyAlignment="1">
      <alignment horizontal="center" vertical="center" wrapText="1"/>
    </xf>
    <xf numFmtId="0" fontId="55" fillId="18" borderId="13" xfId="0" applyFont="1" applyFill="1" applyBorder="1" applyAlignment="1">
      <alignment horizontal="center" vertical="center" wrapText="1"/>
    </xf>
    <xf numFmtId="0" fontId="19" fillId="0" borderId="0" xfId="2" applyFont="1" applyAlignment="1">
      <alignment vertical="center"/>
    </xf>
    <xf numFmtId="0" fontId="13" fillId="0" borderId="0" xfId="2" applyFont="1" applyAlignment="1">
      <alignment horizontal="center" vertical="center"/>
    </xf>
    <xf numFmtId="0" fontId="14" fillId="0" borderId="0" xfId="2" applyFont="1" applyAlignment="1">
      <alignment vertical="center"/>
    </xf>
    <xf numFmtId="0" fontId="25" fillId="11" borderId="22" xfId="2" applyFont="1" applyFill="1" applyBorder="1" applyAlignment="1">
      <alignment horizontal="center" vertical="center" wrapText="1"/>
    </xf>
    <xf numFmtId="0" fontId="25" fillId="11" borderId="23" xfId="2" applyFont="1" applyFill="1" applyBorder="1" applyAlignment="1">
      <alignment horizontal="center" vertical="center" wrapText="1"/>
    </xf>
    <xf numFmtId="0" fontId="25" fillId="11" borderId="24" xfId="2" applyFont="1" applyFill="1" applyBorder="1" applyAlignment="1">
      <alignment horizontal="center" vertical="center" wrapText="1"/>
    </xf>
    <xf numFmtId="0" fontId="10" fillId="3" borderId="63" xfId="2" applyFont="1" applyFill="1" applyBorder="1" applyAlignment="1">
      <alignment horizontal="center" vertical="center"/>
    </xf>
    <xf numFmtId="0" fontId="24" fillId="12" borderId="1" xfId="2" applyFont="1" applyFill="1" applyBorder="1" applyAlignment="1">
      <alignment horizontal="center" vertical="center" wrapText="1"/>
    </xf>
    <xf numFmtId="0" fontId="10" fillId="3" borderId="64" xfId="2" applyFont="1" applyFill="1" applyBorder="1" applyAlignment="1">
      <alignment horizontal="center" vertical="center"/>
    </xf>
    <xf numFmtId="0" fontId="24" fillId="13" borderId="1" xfId="2" applyFont="1" applyFill="1" applyBorder="1" applyAlignment="1">
      <alignment horizontal="center" vertical="center" wrapText="1"/>
    </xf>
    <xf numFmtId="0" fontId="24" fillId="14" borderId="1" xfId="2" applyFont="1" applyFill="1" applyBorder="1" applyAlignment="1">
      <alignment horizontal="center" vertical="center" wrapText="1"/>
    </xf>
    <xf numFmtId="0" fontId="31" fillId="33" borderId="1" xfId="2" applyFont="1" applyFill="1" applyBorder="1" applyAlignment="1">
      <alignment horizontal="center" vertical="center" wrapText="1"/>
    </xf>
    <xf numFmtId="0" fontId="32" fillId="11" borderId="9" xfId="2" applyFont="1" applyFill="1" applyBorder="1" applyAlignment="1">
      <alignment horizontal="center" vertical="center"/>
    </xf>
    <xf numFmtId="0" fontId="32" fillId="11" borderId="10" xfId="2" applyFont="1" applyFill="1" applyBorder="1" applyAlignment="1">
      <alignment horizontal="center" vertical="center"/>
    </xf>
    <xf numFmtId="9" fontId="32" fillId="11" borderId="21" xfId="1" applyFont="1" applyFill="1" applyBorder="1" applyAlignment="1" applyProtection="1">
      <alignment horizontal="center" vertical="center"/>
    </xf>
    <xf numFmtId="0" fontId="9" fillId="0" borderId="0" xfId="2" applyFont="1" applyAlignment="1">
      <alignment horizontal="left" vertical="center" wrapText="1"/>
    </xf>
    <xf numFmtId="0" fontId="25" fillId="11" borderId="47" xfId="2" applyFont="1" applyFill="1" applyBorder="1" applyAlignment="1">
      <alignment horizontal="center" vertical="center" wrapText="1"/>
    </xf>
    <xf numFmtId="0" fontId="25" fillId="11" borderId="48" xfId="2" applyFont="1" applyFill="1" applyBorder="1" applyAlignment="1">
      <alignment horizontal="center" vertical="center" wrapText="1"/>
    </xf>
    <xf numFmtId="0" fontId="25" fillId="11" borderId="49" xfId="2" applyFont="1" applyFill="1" applyBorder="1" applyAlignment="1">
      <alignment horizontal="center" vertical="center" wrapText="1"/>
    </xf>
    <xf numFmtId="0" fontId="24" fillId="12" borderId="50" xfId="2" applyFont="1" applyFill="1" applyBorder="1" applyAlignment="1">
      <alignment horizontal="left" vertical="center" wrapText="1"/>
    </xf>
    <xf numFmtId="9" fontId="24" fillId="12" borderId="44" xfId="1" applyFont="1" applyFill="1" applyBorder="1" applyAlignment="1" applyProtection="1">
      <alignment horizontal="center" vertical="center" wrapText="1"/>
    </xf>
    <xf numFmtId="0" fontId="24" fillId="12" borderId="44" xfId="2" applyFont="1" applyFill="1" applyBorder="1" applyAlignment="1">
      <alignment horizontal="center" vertical="center" wrapText="1"/>
    </xf>
    <xf numFmtId="0" fontId="24" fillId="12" borderId="51" xfId="2" applyFont="1" applyFill="1" applyBorder="1" applyAlignment="1">
      <alignment horizontal="center" vertical="center" wrapText="1"/>
    </xf>
    <xf numFmtId="0" fontId="66" fillId="10" borderId="52" xfId="2" applyFont="1" applyFill="1" applyBorder="1" applyAlignment="1">
      <alignment horizontal="left" vertical="center" wrapText="1"/>
    </xf>
    <xf numFmtId="9" fontId="66" fillId="10" borderId="46" xfId="1" applyFont="1" applyFill="1" applyBorder="1" applyAlignment="1" applyProtection="1">
      <alignment horizontal="center" vertical="center" wrapText="1"/>
    </xf>
    <xf numFmtId="0" fontId="66" fillId="10" borderId="46" xfId="2" applyFont="1" applyFill="1" applyBorder="1" applyAlignment="1">
      <alignment horizontal="center" vertical="center" wrapText="1"/>
    </xf>
    <xf numFmtId="0" fontId="66" fillId="10" borderId="53" xfId="2" applyFont="1" applyFill="1" applyBorder="1" applyAlignment="1">
      <alignment horizontal="center" vertical="center" wrapText="1"/>
    </xf>
    <xf numFmtId="0" fontId="66" fillId="7" borderId="52" xfId="2" applyFont="1" applyFill="1" applyBorder="1" applyAlignment="1">
      <alignment horizontal="left" vertical="center" wrapText="1"/>
    </xf>
    <xf numFmtId="9" fontId="66" fillId="7" borderId="46" xfId="1" applyFont="1" applyFill="1" applyBorder="1" applyAlignment="1" applyProtection="1">
      <alignment horizontal="center" vertical="center" wrapText="1"/>
    </xf>
    <xf numFmtId="0" fontId="66" fillId="7" borderId="46" xfId="2" applyFont="1" applyFill="1" applyBorder="1" applyAlignment="1">
      <alignment horizontal="center" vertical="center" wrapText="1"/>
    </xf>
    <xf numFmtId="0" fontId="66" fillId="7" borderId="53" xfId="2" applyFont="1" applyFill="1" applyBorder="1" applyAlignment="1">
      <alignment horizontal="center" vertical="center" wrapText="1"/>
    </xf>
    <xf numFmtId="0" fontId="68" fillId="13" borderId="50" xfId="2" applyFont="1" applyFill="1" applyBorder="1" applyAlignment="1">
      <alignment horizontal="left" vertical="center" wrapText="1"/>
    </xf>
    <xf numFmtId="9" fontId="68" fillId="13" borderId="44" xfId="2" applyNumberFormat="1" applyFont="1" applyFill="1" applyBorder="1" applyAlignment="1">
      <alignment horizontal="center" vertical="center" wrapText="1"/>
    </xf>
    <xf numFmtId="0" fontId="68" fillId="13" borderId="44" xfId="2" applyFont="1" applyFill="1" applyBorder="1" applyAlignment="1">
      <alignment horizontal="center" vertical="center" wrapText="1"/>
    </xf>
    <xf numFmtId="0" fontId="68" fillId="13" borderId="51" xfId="2" applyFont="1" applyFill="1" applyBorder="1" applyAlignment="1">
      <alignment horizontal="center" vertical="center" wrapText="1"/>
    </xf>
    <xf numFmtId="0" fontId="68" fillId="14" borderId="50" xfId="2" applyFont="1" applyFill="1" applyBorder="1" applyAlignment="1">
      <alignment horizontal="left" vertical="center" wrapText="1"/>
    </xf>
    <xf numFmtId="9" fontId="68" fillId="14" borderId="44" xfId="2" applyNumberFormat="1" applyFont="1" applyFill="1" applyBorder="1" applyAlignment="1">
      <alignment horizontal="center" vertical="center" wrapText="1"/>
    </xf>
    <xf numFmtId="0" fontId="68" fillId="14" borderId="44" xfId="2" applyFont="1" applyFill="1" applyBorder="1" applyAlignment="1">
      <alignment horizontal="center" vertical="center" wrapText="1"/>
    </xf>
    <xf numFmtId="0" fontId="68" fillId="14" borderId="51" xfId="2" applyFont="1" applyFill="1" applyBorder="1" applyAlignment="1">
      <alignment horizontal="center" vertical="center" wrapText="1"/>
    </xf>
    <xf numFmtId="0" fontId="68" fillId="33" borderId="50" xfId="2" applyFont="1" applyFill="1" applyBorder="1" applyAlignment="1">
      <alignment horizontal="left" vertical="center" wrapText="1"/>
    </xf>
    <xf numFmtId="9" fontId="68" fillId="33" borderId="44" xfId="2" applyNumberFormat="1" applyFont="1" applyFill="1" applyBorder="1" applyAlignment="1">
      <alignment horizontal="center" vertical="center" wrapText="1"/>
    </xf>
    <xf numFmtId="0" fontId="68" fillId="33" borderId="44" xfId="2" applyFont="1" applyFill="1" applyBorder="1" applyAlignment="1">
      <alignment horizontal="center" vertical="center" wrapText="1"/>
    </xf>
    <xf numFmtId="0" fontId="68" fillId="33" borderId="51" xfId="2" applyFont="1" applyFill="1" applyBorder="1" applyAlignment="1">
      <alignment horizontal="center" vertical="center" wrapText="1"/>
    </xf>
    <xf numFmtId="0" fontId="31" fillId="7" borderId="52" xfId="2" applyFont="1" applyFill="1" applyBorder="1" applyAlignment="1">
      <alignment horizontal="left" vertical="center" wrapText="1"/>
    </xf>
    <xf numFmtId="9" fontId="31" fillId="7" borderId="46" xfId="1" applyFont="1" applyFill="1" applyBorder="1" applyAlignment="1" applyProtection="1">
      <alignment horizontal="center" vertical="center" wrapText="1"/>
    </xf>
    <xf numFmtId="0" fontId="31" fillId="7" borderId="46" xfId="2" applyFont="1" applyFill="1" applyBorder="1" applyAlignment="1">
      <alignment horizontal="center" vertical="center" wrapText="1"/>
    </xf>
    <xf numFmtId="0" fontId="31" fillId="7" borderId="53" xfId="2" applyFont="1" applyFill="1" applyBorder="1" applyAlignment="1">
      <alignment horizontal="center" vertical="center" wrapText="1"/>
    </xf>
    <xf numFmtId="0" fontId="32" fillId="11" borderId="54" xfId="2" applyFont="1" applyFill="1" applyBorder="1" applyAlignment="1">
      <alignment horizontal="center" vertical="center"/>
    </xf>
    <xf numFmtId="9" fontId="32" fillId="11" borderId="55" xfId="2" applyNumberFormat="1" applyFont="1" applyFill="1" applyBorder="1" applyAlignment="1">
      <alignment horizontal="center" vertical="center"/>
    </xf>
    <xf numFmtId="0" fontId="32" fillId="11" borderId="55" xfId="2" applyFont="1" applyFill="1" applyBorder="1" applyAlignment="1">
      <alignment horizontal="center" vertical="center"/>
    </xf>
    <xf numFmtId="0" fontId="32" fillId="11" borderId="56" xfId="2" applyFont="1" applyFill="1" applyBorder="1" applyAlignment="1">
      <alignment horizontal="center" vertical="center"/>
    </xf>
    <xf numFmtId="0" fontId="33" fillId="0" borderId="0" xfId="2" applyFont="1" applyAlignment="1">
      <alignment horizontal="left" vertical="center" wrapText="1"/>
    </xf>
    <xf numFmtId="0" fontId="8" fillId="0" borderId="0" xfId="2" applyFont="1" applyAlignment="1">
      <alignment horizontal="left" vertical="center"/>
    </xf>
    <xf numFmtId="0" fontId="8" fillId="0" borderId="0" xfId="2" applyFont="1" applyAlignment="1">
      <alignment horizontal="right" vertical="center" wrapText="1"/>
    </xf>
    <xf numFmtId="0" fontId="13" fillId="0" borderId="0" xfId="2" applyFont="1" applyAlignment="1">
      <alignment horizontal="left" vertical="center" wrapText="1"/>
    </xf>
    <xf numFmtId="0" fontId="38" fillId="32" borderId="1" xfId="2" applyFont="1" applyFill="1" applyBorder="1" applyAlignment="1">
      <alignment horizontal="center" vertical="center" wrapText="1"/>
    </xf>
    <xf numFmtId="0" fontId="38" fillId="32" borderId="2" xfId="2" applyFont="1" applyFill="1" applyBorder="1" applyAlignment="1">
      <alignment horizontal="center" vertical="center" wrapText="1"/>
    </xf>
    <xf numFmtId="0" fontId="39" fillId="16" borderId="1" xfId="2" applyFont="1" applyFill="1" applyBorder="1" applyAlignment="1">
      <alignment horizontal="center" vertical="center" wrapText="1"/>
    </xf>
    <xf numFmtId="0" fontId="40" fillId="17" borderId="1" xfId="2" applyFont="1" applyFill="1" applyBorder="1" applyAlignment="1">
      <alignment horizontal="center" vertical="center" wrapText="1"/>
    </xf>
    <xf numFmtId="0" fontId="41" fillId="18" borderId="1" xfId="2" applyFont="1" applyFill="1" applyBorder="1" applyAlignment="1">
      <alignment horizontal="center" vertical="center" wrapText="1"/>
    </xf>
    <xf numFmtId="0" fontId="42" fillId="10" borderId="1" xfId="2" applyFont="1" applyFill="1" applyBorder="1" applyAlignment="1">
      <alignment horizontal="center" vertical="center"/>
    </xf>
    <xf numFmtId="0" fontId="42" fillId="10" borderId="2" xfId="2" applyFont="1" applyFill="1" applyBorder="1" applyAlignment="1">
      <alignment horizontal="center" vertical="center"/>
    </xf>
    <xf numFmtId="1" fontId="42" fillId="10" borderId="1" xfId="2" applyNumberFormat="1" applyFont="1" applyFill="1" applyBorder="1" applyAlignment="1">
      <alignment horizontal="center" vertical="center"/>
    </xf>
    <xf numFmtId="1" fontId="42" fillId="10" borderId="2" xfId="2" applyNumberFormat="1" applyFont="1" applyFill="1" applyBorder="1" applyAlignment="1">
      <alignment horizontal="center" vertical="center"/>
    </xf>
    <xf numFmtId="0" fontId="42" fillId="19" borderId="1" xfId="2" applyFont="1" applyFill="1" applyBorder="1" applyAlignment="1">
      <alignment horizontal="center" vertical="center"/>
    </xf>
    <xf numFmtId="0" fontId="42" fillId="19" borderId="2" xfId="2" applyFont="1" applyFill="1" applyBorder="1" applyAlignment="1">
      <alignment horizontal="center" vertical="center"/>
    </xf>
    <xf numFmtId="0" fontId="9" fillId="19" borderId="2" xfId="2" applyFont="1" applyFill="1" applyBorder="1" applyAlignment="1">
      <alignment horizontal="center" vertical="center"/>
    </xf>
    <xf numFmtId="0" fontId="9" fillId="10" borderId="2" xfId="2" applyFont="1" applyFill="1" applyBorder="1" applyAlignment="1">
      <alignment horizontal="center" vertical="center"/>
    </xf>
    <xf numFmtId="0" fontId="9" fillId="19" borderId="1" xfId="2" applyFont="1" applyFill="1" applyBorder="1" applyAlignment="1">
      <alignment horizontal="center" vertical="center"/>
    </xf>
    <xf numFmtId="0" fontId="9" fillId="19" borderId="5" xfId="2" applyFont="1" applyFill="1" applyBorder="1" applyAlignment="1">
      <alignment horizontal="center" vertical="center"/>
    </xf>
    <xf numFmtId="0" fontId="9" fillId="19" borderId="1" xfId="2" applyFont="1" applyFill="1" applyBorder="1"/>
    <xf numFmtId="0" fontId="9" fillId="10" borderId="1" xfId="2" applyFont="1" applyFill="1" applyBorder="1" applyAlignment="1">
      <alignment horizontal="center" vertical="center"/>
    </xf>
    <xf numFmtId="0" fontId="9" fillId="10" borderId="1" xfId="2" applyFont="1" applyFill="1" applyBorder="1"/>
    <xf numFmtId="0" fontId="15" fillId="0" borderId="0" xfId="2" applyFont="1" applyAlignment="1">
      <alignment horizontal="center" vertical="center" wrapText="1"/>
    </xf>
    <xf numFmtId="0" fontId="9" fillId="0" borderId="18" xfId="2" applyFont="1" applyBorder="1" applyAlignment="1">
      <alignment horizontal="center" vertical="center"/>
    </xf>
    <xf numFmtId="0" fontId="33" fillId="0" borderId="0" xfId="2" applyFont="1" applyAlignment="1">
      <alignment vertical="center"/>
    </xf>
    <xf numFmtId="0" fontId="38" fillId="15" borderId="1" xfId="2" applyFont="1" applyFill="1" applyBorder="1" applyAlignment="1">
      <alignment horizontal="center" vertical="center" wrapText="1"/>
    </xf>
    <xf numFmtId="0" fontId="43" fillId="20" borderId="1" xfId="2" applyFont="1" applyFill="1" applyBorder="1" applyAlignment="1">
      <alignment horizontal="center" vertical="center"/>
    </xf>
    <xf numFmtId="0" fontId="15" fillId="0" borderId="0" xfId="2" applyFont="1" applyAlignment="1">
      <alignment horizontal="center" vertical="center"/>
    </xf>
    <xf numFmtId="1" fontId="42" fillId="19" borderId="1" xfId="2" applyNumberFormat="1" applyFont="1" applyFill="1" applyBorder="1" applyAlignment="1">
      <alignment horizontal="center" vertical="center"/>
    </xf>
    <xf numFmtId="0" fontId="42" fillId="19" borderId="5" xfId="2" applyFont="1" applyFill="1" applyBorder="1" applyAlignment="1">
      <alignment horizontal="center" vertical="center"/>
    </xf>
    <xf numFmtId="1" fontId="42" fillId="19" borderId="5" xfId="2" applyNumberFormat="1" applyFont="1" applyFill="1" applyBorder="1" applyAlignment="1">
      <alignment horizontal="center" vertical="center"/>
    </xf>
    <xf numFmtId="0" fontId="42" fillId="10" borderId="5" xfId="2" applyFont="1" applyFill="1" applyBorder="1" applyAlignment="1">
      <alignment horizontal="center" vertical="center"/>
    </xf>
    <xf numFmtId="1" fontId="42" fillId="10" borderId="5" xfId="2" applyNumberFormat="1" applyFont="1" applyFill="1" applyBorder="1" applyAlignment="1">
      <alignment horizontal="center" vertical="center"/>
    </xf>
    <xf numFmtId="1" fontId="16" fillId="0" borderId="0" xfId="2" applyNumberFormat="1" applyFont="1" applyAlignment="1">
      <alignment horizontal="center" vertical="center"/>
    </xf>
    <xf numFmtId="0" fontId="16" fillId="0" borderId="0" xfId="2" applyFont="1" applyAlignment="1">
      <alignment vertical="center"/>
    </xf>
    <xf numFmtId="0" fontId="39" fillId="16" borderId="1" xfId="2" applyFont="1" applyFill="1" applyBorder="1" applyAlignment="1">
      <alignment horizontal="center" vertical="center"/>
    </xf>
    <xf numFmtId="0" fontId="16" fillId="4" borderId="0" xfId="2" applyFont="1" applyFill="1" applyAlignment="1">
      <alignment horizontal="center" vertical="center"/>
    </xf>
    <xf numFmtId="0" fontId="15" fillId="4" borderId="0" xfId="2" applyFont="1" applyFill="1" applyAlignment="1">
      <alignment horizontal="center" vertical="center"/>
    </xf>
    <xf numFmtId="0" fontId="15" fillId="0" borderId="0" xfId="2" applyFont="1" applyAlignment="1">
      <alignment vertical="center" wrapText="1"/>
    </xf>
    <xf numFmtId="0" fontId="15" fillId="4" borderId="0" xfId="2" applyFont="1" applyFill="1" applyAlignment="1">
      <alignment horizontal="center" vertical="center" wrapText="1"/>
    </xf>
    <xf numFmtId="1" fontId="16" fillId="4" borderId="0" xfId="2" applyNumberFormat="1" applyFont="1" applyFill="1" applyAlignment="1">
      <alignment horizontal="center" vertical="center" wrapText="1"/>
    </xf>
    <xf numFmtId="0" fontId="41" fillId="18" borderId="1" xfId="2" applyFont="1" applyFill="1" applyBorder="1" applyAlignment="1">
      <alignment horizontal="center" vertical="center"/>
    </xf>
    <xf numFmtId="1" fontId="41" fillId="18" borderId="1" xfId="2" applyNumberFormat="1" applyFont="1" applyFill="1" applyBorder="1" applyAlignment="1">
      <alignment horizontal="center" vertical="center"/>
    </xf>
    <xf numFmtId="1" fontId="16" fillId="4" borderId="0" xfId="2" applyNumberFormat="1" applyFont="1" applyFill="1" applyAlignment="1">
      <alignment horizontal="center" vertical="center"/>
    </xf>
    <xf numFmtId="1" fontId="41" fillId="18" borderId="1" xfId="2" applyNumberFormat="1" applyFont="1" applyFill="1" applyBorder="1" applyAlignment="1">
      <alignment horizontal="center" vertical="center" wrapText="1"/>
    </xf>
    <xf numFmtId="1" fontId="15" fillId="0" borderId="0" xfId="2" applyNumberFormat="1" applyFont="1" applyAlignment="1">
      <alignment horizontal="center" vertical="center"/>
    </xf>
    <xf numFmtId="1" fontId="43" fillId="20" borderId="1" xfId="2" applyNumberFormat="1" applyFont="1" applyFill="1" applyBorder="1" applyAlignment="1">
      <alignment horizontal="center" vertical="center"/>
    </xf>
    <xf numFmtId="1" fontId="16" fillId="10" borderId="0" xfId="2" applyNumberFormat="1" applyFont="1" applyFill="1" applyAlignment="1">
      <alignment horizontal="center" vertical="center"/>
    </xf>
    <xf numFmtId="0" fontId="16" fillId="10" borderId="0" xfId="2" applyFont="1" applyFill="1" applyAlignment="1">
      <alignment horizontal="center" vertical="center"/>
    </xf>
    <xf numFmtId="0" fontId="0" fillId="10" borderId="0" xfId="0" applyFill="1"/>
    <xf numFmtId="0" fontId="17" fillId="0" borderId="0" xfId="2" applyFont="1" applyAlignment="1">
      <alignment vertical="center"/>
    </xf>
    <xf numFmtId="0" fontId="25" fillId="21" borderId="25" xfId="2" applyFont="1" applyFill="1" applyBorder="1" applyAlignment="1">
      <alignment horizontal="center" vertical="center" wrapText="1"/>
    </xf>
    <xf numFmtId="0" fontId="25" fillId="24" borderId="59" xfId="2" applyFont="1" applyFill="1" applyBorder="1" applyAlignment="1">
      <alignment horizontal="center" vertical="center" wrapText="1"/>
    </xf>
    <xf numFmtId="0" fontId="45" fillId="5" borderId="19" xfId="2" applyFont="1" applyFill="1" applyBorder="1" applyAlignment="1">
      <alignment horizontal="center" vertical="center"/>
    </xf>
    <xf numFmtId="0" fontId="44" fillId="5" borderId="1" xfId="2" applyFont="1" applyFill="1" applyBorder="1" applyAlignment="1">
      <alignment horizontal="center" vertical="center"/>
    </xf>
    <xf numFmtId="0" fontId="42" fillId="5" borderId="1" xfId="2" applyFont="1" applyFill="1" applyBorder="1" applyAlignment="1">
      <alignment horizontal="center" vertical="center" wrapText="1"/>
    </xf>
    <xf numFmtId="0" fontId="11" fillId="6" borderId="19" xfId="2" applyFont="1" applyFill="1" applyBorder="1" applyAlignment="1">
      <alignment horizontal="center" vertical="center"/>
    </xf>
    <xf numFmtId="0" fontId="18" fillId="6" borderId="1" xfId="2" applyFont="1" applyFill="1" applyBorder="1" applyAlignment="1">
      <alignment horizontal="center" vertical="center"/>
    </xf>
    <xf numFmtId="0" fontId="16" fillId="6" borderId="1" xfId="2" applyFont="1" applyFill="1" applyBorder="1" applyAlignment="1">
      <alignment horizontal="center" vertical="center" wrapText="1"/>
    </xf>
    <xf numFmtId="0" fontId="69" fillId="6" borderId="2" xfId="2" applyFont="1" applyFill="1" applyBorder="1" applyAlignment="1">
      <alignment horizontal="center" vertical="center"/>
    </xf>
    <xf numFmtId="0" fontId="18" fillId="6" borderId="2" xfId="2" applyFont="1" applyFill="1" applyBorder="1" applyAlignment="1">
      <alignment horizontal="center" vertical="center"/>
    </xf>
    <xf numFmtId="0" fontId="45" fillId="22" borderId="19" xfId="2" applyFont="1" applyFill="1" applyBorder="1" applyAlignment="1">
      <alignment horizontal="center" vertical="center"/>
    </xf>
    <xf numFmtId="0" fontId="44" fillId="22" borderId="1" xfId="2" applyFont="1" applyFill="1" applyBorder="1" applyAlignment="1">
      <alignment horizontal="center" vertical="center"/>
    </xf>
    <xf numFmtId="0" fontId="42" fillId="22" borderId="1" xfId="2" applyFont="1" applyFill="1" applyBorder="1" applyAlignment="1">
      <alignment horizontal="center" vertical="center" wrapText="1"/>
    </xf>
    <xf numFmtId="0" fontId="69" fillId="22" borderId="2" xfId="2" applyFont="1" applyFill="1" applyBorder="1" applyAlignment="1">
      <alignment horizontal="center" vertical="center"/>
    </xf>
    <xf numFmtId="0" fontId="44" fillId="22" borderId="2" xfId="2" applyFont="1" applyFill="1" applyBorder="1" applyAlignment="1">
      <alignment horizontal="center" vertical="center"/>
    </xf>
    <xf numFmtId="0" fontId="45" fillId="22" borderId="60" xfId="2" applyFont="1" applyFill="1" applyBorder="1" applyAlignment="1">
      <alignment horizontal="center" vertical="center"/>
    </xf>
    <xf numFmtId="0" fontId="44" fillId="22" borderId="4" xfId="2" applyFont="1" applyFill="1" applyBorder="1" applyAlignment="1">
      <alignment horizontal="center" vertical="center"/>
    </xf>
    <xf numFmtId="0" fontId="42" fillId="22" borderId="4" xfId="2" applyFont="1" applyFill="1" applyBorder="1" applyAlignment="1">
      <alignment horizontal="center" vertical="center" wrapText="1"/>
    </xf>
    <xf numFmtId="0" fontId="69" fillId="22" borderId="61" xfId="2" applyFont="1" applyFill="1" applyBorder="1" applyAlignment="1">
      <alignment horizontal="center" vertical="center"/>
    </xf>
    <xf numFmtId="0" fontId="44" fillId="22" borderId="61" xfId="2" applyFont="1" applyFill="1" applyBorder="1" applyAlignment="1">
      <alignment horizontal="center" vertical="center"/>
    </xf>
    <xf numFmtId="0" fontId="49" fillId="15" borderId="1" xfId="2" applyFont="1" applyFill="1" applyBorder="1" applyAlignment="1">
      <alignment horizontal="center" vertical="center" wrapText="1"/>
    </xf>
    <xf numFmtId="0" fontId="50" fillId="16" borderId="19" xfId="2" applyFont="1" applyFill="1" applyBorder="1" applyAlignment="1">
      <alignment horizontal="center" vertical="center" wrapText="1"/>
    </xf>
    <xf numFmtId="0" fontId="50" fillId="16" borderId="1" xfId="2" applyFont="1" applyFill="1" applyBorder="1" applyAlignment="1">
      <alignment horizontal="center" vertical="center" wrapText="1"/>
    </xf>
    <xf numFmtId="0" fontId="50" fillId="16" borderId="25" xfId="2" applyFont="1" applyFill="1" applyBorder="1" applyAlignment="1">
      <alignment horizontal="center" vertical="center" wrapText="1"/>
    </xf>
    <xf numFmtId="0" fontId="51" fillId="17" borderId="1" xfId="2" applyFont="1" applyFill="1" applyBorder="1" applyAlignment="1">
      <alignment horizontal="center" vertical="center" wrapText="1"/>
    </xf>
    <xf numFmtId="0" fontId="52" fillId="18" borderId="1" xfId="2" applyFont="1" applyFill="1" applyBorder="1" applyAlignment="1">
      <alignment horizontal="center" vertical="center" wrapText="1"/>
    </xf>
    <xf numFmtId="1" fontId="42" fillId="10" borderId="19" xfId="2" applyNumberFormat="1" applyFont="1" applyFill="1" applyBorder="1" applyAlignment="1">
      <alignment horizontal="center" vertical="center"/>
    </xf>
    <xf numFmtId="0" fontId="42" fillId="19" borderId="19" xfId="2" applyFont="1" applyFill="1" applyBorder="1" applyAlignment="1">
      <alignment horizontal="center" vertical="center"/>
    </xf>
    <xf numFmtId="0" fontId="42" fillId="10" borderId="19" xfId="2" applyFont="1" applyFill="1" applyBorder="1" applyAlignment="1">
      <alignment horizontal="center" vertical="center"/>
    </xf>
    <xf numFmtId="0" fontId="9" fillId="0" borderId="0" xfId="0" applyFont="1" applyAlignment="1" applyProtection="1">
      <alignment vertical="center" wrapText="1"/>
      <protection locked="0"/>
    </xf>
    <xf numFmtId="0" fontId="7" fillId="0" borderId="0" xfId="0" applyFont="1" applyAlignment="1" applyProtection="1">
      <alignment vertical="center" wrapText="1"/>
      <protection locked="0"/>
    </xf>
    <xf numFmtId="0" fontId="2" fillId="25" borderId="20" xfId="0" applyFont="1" applyFill="1" applyBorder="1" applyAlignment="1" applyProtection="1">
      <alignment horizontal="center" vertical="center" wrapText="1"/>
      <protection locked="0"/>
    </xf>
    <xf numFmtId="0" fontId="2" fillId="6" borderId="20" xfId="0" applyFont="1" applyFill="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1" fontId="33" fillId="36" borderId="7" xfId="0" applyNumberFormat="1" applyFont="1" applyFill="1" applyBorder="1" applyAlignment="1" applyProtection="1">
      <alignment horizontal="center" vertical="center" wrapText="1"/>
      <protection locked="0"/>
    </xf>
    <xf numFmtId="0" fontId="32" fillId="11" borderId="24" xfId="0" applyFont="1" applyFill="1" applyBorder="1" applyAlignment="1" applyProtection="1">
      <alignment horizontal="center" vertical="center" wrapText="1"/>
      <protection locked="0"/>
    </xf>
    <xf numFmtId="0" fontId="31" fillId="10" borderId="1" xfId="0" applyFont="1" applyFill="1" applyBorder="1" applyAlignment="1" applyProtection="1">
      <alignment horizontal="left" vertical="center" wrapText="1"/>
      <protection locked="0"/>
    </xf>
    <xf numFmtId="0" fontId="2" fillId="6" borderId="21" xfId="0" applyFont="1" applyFill="1" applyBorder="1" applyAlignment="1" applyProtection="1">
      <alignment horizontal="center" vertical="center" wrapText="1"/>
      <protection locked="0"/>
    </xf>
    <xf numFmtId="0" fontId="0" fillId="0" borderId="0" xfId="0" applyAlignment="1" applyProtection="1">
      <alignment vertical="center" wrapText="1"/>
      <protection locked="0"/>
    </xf>
    <xf numFmtId="0" fontId="33" fillId="36" borderId="20" xfId="0" applyFont="1" applyFill="1" applyBorder="1" applyAlignment="1" applyProtection="1">
      <alignment horizontal="center" vertical="center"/>
      <protection locked="0"/>
    </xf>
    <xf numFmtId="1" fontId="8" fillId="0" borderId="0" xfId="0" applyNumberFormat="1" applyFont="1" applyAlignment="1" applyProtection="1">
      <alignment horizontal="center" vertical="center" wrapText="1"/>
      <protection locked="0"/>
    </xf>
    <xf numFmtId="0" fontId="8" fillId="6" borderId="20" xfId="0" applyFont="1" applyFill="1" applyBorder="1" applyAlignment="1" applyProtection="1">
      <alignment horizontal="center" vertical="center" wrapText="1"/>
      <protection locked="0"/>
    </xf>
    <xf numFmtId="0" fontId="8" fillId="25" borderId="20" xfId="0" applyFont="1" applyFill="1" applyBorder="1" applyAlignment="1" applyProtection="1">
      <alignment horizontal="center" vertical="center" wrapText="1"/>
      <protection locked="0"/>
    </xf>
    <xf numFmtId="1" fontId="8" fillId="6" borderId="20" xfId="0" applyNumberFormat="1" applyFont="1" applyFill="1" applyBorder="1" applyAlignment="1" applyProtection="1">
      <alignment horizontal="center" vertical="center" wrapText="1"/>
      <protection locked="0"/>
    </xf>
    <xf numFmtId="1" fontId="8" fillId="25" borderId="20" xfId="0" applyNumberFormat="1" applyFont="1" applyFill="1" applyBorder="1" applyAlignment="1" applyProtection="1">
      <alignment horizontal="center" vertical="center" wrapText="1"/>
      <protection locked="0"/>
    </xf>
    <xf numFmtId="1" fontId="9" fillId="6" borderId="20" xfId="0" applyNumberFormat="1" applyFont="1" applyFill="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33" fillId="34" borderId="20" xfId="0" applyFont="1" applyFill="1" applyBorder="1" applyAlignment="1" applyProtection="1">
      <alignment horizontal="center" vertical="center"/>
      <protection locked="0"/>
    </xf>
    <xf numFmtId="0" fontId="6" fillId="4" borderId="0" xfId="0" applyFont="1" applyFill="1" applyAlignment="1" applyProtection="1">
      <alignment vertical="center" wrapText="1"/>
      <protection locked="0"/>
    </xf>
    <xf numFmtId="0" fontId="21"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6" fillId="4" borderId="0" xfId="0" applyFont="1" applyFill="1" applyAlignment="1" applyProtection="1">
      <alignment horizontal="left" vertical="center" wrapText="1"/>
      <protection locked="0"/>
    </xf>
    <xf numFmtId="0" fontId="33" fillId="35" borderId="20" xfId="0" applyFont="1" applyFill="1" applyBorder="1" applyAlignment="1" applyProtection="1">
      <alignment horizontal="center" vertical="center"/>
      <protection locked="0"/>
    </xf>
    <xf numFmtId="0" fontId="33" fillId="33" borderId="20" xfId="0" applyFont="1" applyFill="1" applyBorder="1" applyAlignment="1" applyProtection="1">
      <alignment horizontal="center" vertical="center"/>
      <protection locked="0"/>
    </xf>
    <xf numFmtId="0" fontId="31" fillId="10" borderId="10" xfId="0" applyFont="1" applyFill="1" applyBorder="1" applyAlignment="1" applyProtection="1">
      <alignment horizontal="left" vertical="center" wrapText="1"/>
      <protection locked="0"/>
    </xf>
    <xf numFmtId="1" fontId="8" fillId="6" borderId="21" xfId="0" applyNumberFormat="1" applyFont="1" applyFill="1" applyBorder="1" applyAlignment="1" applyProtection="1">
      <alignment horizontal="center" vertical="center" wrapText="1"/>
      <protection locked="0"/>
    </xf>
    <xf numFmtId="1" fontId="7" fillId="0" borderId="0" xfId="0" applyNumberFormat="1"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1"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33" fillId="36" borderId="1" xfId="0" applyFont="1" applyFill="1" applyBorder="1" applyAlignment="1">
      <alignment horizontal="center" vertical="center"/>
    </xf>
    <xf numFmtId="1" fontId="33" fillId="34" borderId="67" xfId="0" applyNumberFormat="1" applyFont="1" applyFill="1" applyBorder="1" applyAlignment="1" applyProtection="1">
      <alignment horizontal="center" vertical="center" wrapText="1"/>
      <protection locked="0"/>
    </xf>
    <xf numFmtId="1" fontId="33" fillId="34" borderId="19" xfId="0" applyNumberFormat="1" applyFont="1" applyFill="1" applyBorder="1" applyAlignment="1" applyProtection="1">
      <alignment horizontal="center" vertical="center" wrapText="1"/>
      <protection locked="0"/>
    </xf>
    <xf numFmtId="1" fontId="33" fillId="35" borderId="67" xfId="0" applyNumberFormat="1" applyFont="1" applyFill="1" applyBorder="1" applyAlignment="1" applyProtection="1">
      <alignment horizontal="center" vertical="center" wrapText="1"/>
      <protection locked="0"/>
    </xf>
    <xf numFmtId="1" fontId="33" fillId="35" borderId="1" xfId="0" applyNumberFormat="1" applyFont="1" applyFill="1" applyBorder="1" applyAlignment="1" applyProtection="1">
      <alignment horizontal="center" vertical="center" wrapText="1"/>
      <protection locked="0"/>
    </xf>
    <xf numFmtId="1" fontId="33" fillId="33" borderId="67" xfId="0" applyNumberFormat="1" applyFont="1" applyFill="1" applyBorder="1" applyAlignment="1" applyProtection="1">
      <alignment horizontal="center" vertical="center" wrapText="1"/>
      <protection locked="0"/>
    </xf>
    <xf numFmtId="1" fontId="33" fillId="33" borderId="1" xfId="0" applyNumberFormat="1" applyFont="1" applyFill="1" applyBorder="1" applyAlignment="1" applyProtection="1">
      <alignment horizontal="center" vertical="center" wrapText="1"/>
      <protection locked="0"/>
    </xf>
    <xf numFmtId="0" fontId="32" fillId="11" borderId="68" xfId="0" applyFont="1" applyFill="1" applyBorder="1" applyAlignment="1" applyProtection="1">
      <alignment horizontal="center" vertical="center" wrapText="1"/>
      <protection locked="0"/>
    </xf>
    <xf numFmtId="0" fontId="2" fillId="25" borderId="69" xfId="0" applyFont="1" applyFill="1" applyBorder="1" applyAlignment="1" applyProtection="1">
      <alignment horizontal="center" vertical="center" wrapText="1"/>
      <protection locked="0"/>
    </xf>
    <xf numFmtId="1" fontId="33" fillId="33" borderId="10" xfId="0" applyNumberFormat="1" applyFont="1" applyFill="1" applyBorder="1" applyAlignment="1" applyProtection="1">
      <alignment horizontal="center" vertical="center" wrapText="1"/>
      <protection locked="0"/>
    </xf>
    <xf numFmtId="0" fontId="63" fillId="6" borderId="0" xfId="0" applyFont="1" applyFill="1" applyAlignment="1">
      <alignment horizontal="left" vertical="top" wrapText="1"/>
    </xf>
    <xf numFmtId="0" fontId="32" fillId="26" borderId="1" xfId="2" applyFont="1" applyFill="1" applyBorder="1" applyAlignment="1">
      <alignment horizontal="center" vertical="center" wrapText="1"/>
    </xf>
    <xf numFmtId="0" fontId="34" fillId="27" borderId="1" xfId="2" applyFont="1" applyFill="1" applyBorder="1" applyAlignment="1">
      <alignment horizontal="left" vertical="center" wrapText="1"/>
    </xf>
    <xf numFmtId="0" fontId="29" fillId="28" borderId="2" xfId="2" applyFont="1" applyFill="1" applyBorder="1" applyAlignment="1">
      <alignment horizontal="left" vertical="center" wrapText="1"/>
    </xf>
    <xf numFmtId="0" fontId="29" fillId="28" borderId="3" xfId="2" applyFont="1" applyFill="1" applyBorder="1" applyAlignment="1">
      <alignment horizontal="left" vertical="center" wrapText="1"/>
    </xf>
    <xf numFmtId="0" fontId="29" fillId="28" borderId="19" xfId="2" applyFont="1" applyFill="1" applyBorder="1" applyAlignment="1">
      <alignment horizontal="left" vertical="center" wrapText="1"/>
    </xf>
    <xf numFmtId="0" fontId="34" fillId="39" borderId="1" xfId="2" applyFont="1" applyFill="1" applyBorder="1" applyAlignment="1">
      <alignment horizontal="left" vertical="center" wrapText="1"/>
    </xf>
    <xf numFmtId="0" fontId="29" fillId="28" borderId="1" xfId="2" applyFont="1" applyFill="1" applyBorder="1" applyAlignment="1">
      <alignment horizontal="left" vertical="center" wrapText="1"/>
    </xf>
    <xf numFmtId="0" fontId="34" fillId="29" borderId="1" xfId="2" applyFont="1" applyFill="1" applyBorder="1" applyAlignment="1">
      <alignment horizontal="left" vertical="center" wrapText="1"/>
    </xf>
    <xf numFmtId="0" fontId="34" fillId="30" borderId="1" xfId="2" applyFont="1" applyFill="1" applyBorder="1" applyAlignment="1">
      <alignment horizontal="left" vertical="center" wrapText="1"/>
    </xf>
    <xf numFmtId="0" fontId="18" fillId="6" borderId="61" xfId="0" applyFont="1" applyFill="1" applyBorder="1" applyAlignment="1" applyProtection="1">
      <alignment horizontal="left" vertical="center" wrapText="1"/>
      <protection locked="0"/>
    </xf>
    <xf numFmtId="0" fontId="18" fillId="6" borderId="18" xfId="0" applyFont="1" applyFill="1" applyBorder="1" applyAlignment="1" applyProtection="1">
      <alignment horizontal="left" vertical="center" wrapText="1"/>
      <protection locked="0"/>
    </xf>
    <xf numFmtId="0" fontId="18" fillId="6" borderId="60" xfId="0" applyFont="1" applyFill="1" applyBorder="1" applyAlignment="1" applyProtection="1">
      <alignment horizontal="left" vertical="center" wrapText="1"/>
      <protection locked="0"/>
    </xf>
    <xf numFmtId="0" fontId="18" fillId="6" borderId="59" xfId="0" applyFont="1" applyFill="1" applyBorder="1" applyAlignment="1" applyProtection="1">
      <alignment horizontal="left" vertical="center" wrapText="1"/>
      <protection locked="0"/>
    </xf>
    <xf numFmtId="0" fontId="18" fillId="6" borderId="62" xfId="0" applyFont="1" applyFill="1" applyBorder="1" applyAlignment="1" applyProtection="1">
      <alignment horizontal="left" vertical="center" wrapText="1"/>
      <protection locked="0"/>
    </xf>
    <xf numFmtId="0" fontId="18" fillId="6" borderId="25" xfId="0" applyFont="1" applyFill="1" applyBorder="1" applyAlignment="1" applyProtection="1">
      <alignment horizontal="left" vertical="center" wrapText="1"/>
      <protection locked="0"/>
    </xf>
    <xf numFmtId="1" fontId="33" fillId="33" borderId="1" xfId="0" applyNumberFormat="1" applyFont="1" applyFill="1" applyBorder="1" applyAlignment="1" applyProtection="1">
      <alignment horizontal="center" vertical="center" wrapText="1"/>
      <protection locked="0"/>
    </xf>
    <xf numFmtId="1" fontId="33" fillId="33" borderId="20" xfId="0" applyNumberFormat="1" applyFont="1" applyFill="1" applyBorder="1" applyAlignment="1" applyProtection="1">
      <alignment horizontal="center" vertical="center" wrapText="1"/>
      <protection locked="0"/>
    </xf>
    <xf numFmtId="0" fontId="33" fillId="33" borderId="7" xfId="0" applyFont="1" applyFill="1" applyBorder="1" applyAlignment="1" applyProtection="1">
      <alignment horizontal="center" vertical="center"/>
      <protection locked="0"/>
    </xf>
    <xf numFmtId="0" fontId="33" fillId="33" borderId="2" xfId="0" applyFont="1" applyFill="1" applyBorder="1" applyAlignment="1" applyProtection="1">
      <alignment horizontal="center" vertical="center"/>
      <protection locked="0"/>
    </xf>
    <xf numFmtId="0" fontId="33" fillId="33" borderId="1" xfId="0" applyFont="1" applyFill="1" applyBorder="1" applyAlignment="1" applyProtection="1">
      <alignment horizontal="center" vertical="center"/>
      <protection locked="0"/>
    </xf>
    <xf numFmtId="0" fontId="33" fillId="33" borderId="9" xfId="0" applyFont="1" applyFill="1" applyBorder="1" applyAlignment="1" applyProtection="1">
      <alignment horizontal="center" vertical="center"/>
      <protection locked="0"/>
    </xf>
    <xf numFmtId="0" fontId="33" fillId="33" borderId="10" xfId="0" applyFont="1" applyFill="1" applyBorder="1" applyAlignment="1" applyProtection="1">
      <alignment horizontal="center" vertical="center"/>
      <protection locked="0"/>
    </xf>
    <xf numFmtId="0" fontId="33" fillId="35" borderId="7" xfId="0" applyFont="1" applyFill="1" applyBorder="1" applyAlignment="1" applyProtection="1">
      <alignment horizontal="center" vertical="center"/>
      <protection locked="0"/>
    </xf>
    <xf numFmtId="0" fontId="33" fillId="35" borderId="1" xfId="0" applyFont="1" applyFill="1" applyBorder="1" applyAlignment="1" applyProtection="1">
      <alignment horizontal="center" vertical="center"/>
      <protection locked="0"/>
    </xf>
    <xf numFmtId="0" fontId="33" fillId="35" borderId="1" xfId="0" applyFont="1" applyFill="1" applyBorder="1" applyAlignment="1" applyProtection="1">
      <alignment horizontal="center" vertical="center" wrapText="1"/>
      <protection locked="0"/>
    </xf>
    <xf numFmtId="0" fontId="33" fillId="34" borderId="7" xfId="0" applyFont="1" applyFill="1" applyBorder="1" applyAlignment="1" applyProtection="1">
      <alignment horizontal="center" vertical="center"/>
      <protection locked="0"/>
    </xf>
    <xf numFmtId="0" fontId="33" fillId="34" borderId="1" xfId="0" applyFont="1" applyFill="1" applyBorder="1" applyAlignment="1" applyProtection="1">
      <alignment horizontal="center" vertical="center"/>
      <protection locked="0"/>
    </xf>
    <xf numFmtId="1" fontId="33" fillId="35" borderId="1" xfId="0" applyNumberFormat="1" applyFont="1" applyFill="1" applyBorder="1" applyAlignment="1" applyProtection="1">
      <alignment horizontal="center" vertical="center" wrapText="1"/>
      <protection locked="0"/>
    </xf>
    <xf numFmtId="1" fontId="33" fillId="35" borderId="20" xfId="0" applyNumberFormat="1" applyFont="1" applyFill="1" applyBorder="1" applyAlignment="1" applyProtection="1">
      <alignment horizontal="center" vertical="center" wrapText="1"/>
      <protection locked="0"/>
    </xf>
    <xf numFmtId="0" fontId="33" fillId="35" borderId="26" xfId="0" applyFont="1" applyFill="1" applyBorder="1" applyAlignment="1" applyProtection="1">
      <alignment horizontal="center" vertical="center"/>
      <protection locked="0"/>
    </xf>
    <xf numFmtId="0" fontId="33" fillId="35" borderId="45" xfId="0" applyFont="1" applyFill="1" applyBorder="1" applyAlignment="1" applyProtection="1">
      <alignment horizontal="center" vertical="center"/>
      <protection locked="0"/>
    </xf>
    <xf numFmtId="0" fontId="33" fillId="35" borderId="11" xfId="0" applyFont="1" applyFill="1" applyBorder="1" applyAlignment="1" applyProtection="1">
      <alignment horizontal="center" vertical="center"/>
      <protection locked="0"/>
    </xf>
    <xf numFmtId="0" fontId="33" fillId="34" borderId="1" xfId="0" applyFont="1" applyFill="1" applyBorder="1" applyAlignment="1" applyProtection="1">
      <alignment horizontal="center" vertical="center" wrapText="1"/>
      <protection locked="0"/>
    </xf>
    <xf numFmtId="0" fontId="33" fillId="36" borderId="26" xfId="0" applyFont="1" applyFill="1" applyBorder="1" applyAlignment="1" applyProtection="1">
      <alignment horizontal="center" vertical="center"/>
      <protection locked="0"/>
    </xf>
    <xf numFmtId="0" fontId="33" fillId="36" borderId="45" xfId="0" applyFont="1" applyFill="1" applyBorder="1" applyAlignment="1" applyProtection="1">
      <alignment horizontal="center" vertical="center"/>
      <protection locked="0"/>
    </xf>
    <xf numFmtId="0" fontId="33" fillId="36" borderId="11" xfId="0" applyFont="1" applyFill="1" applyBorder="1" applyAlignment="1" applyProtection="1">
      <alignment horizontal="center" vertical="center"/>
      <protection locked="0"/>
    </xf>
    <xf numFmtId="0" fontId="33" fillId="36" borderId="1" xfId="0" applyFont="1" applyFill="1" applyBorder="1" applyAlignment="1" applyProtection="1">
      <alignment horizontal="center" vertical="center"/>
      <protection locked="0"/>
    </xf>
    <xf numFmtId="1" fontId="33" fillId="34" borderId="1" xfId="0" applyNumberFormat="1" applyFont="1" applyFill="1" applyBorder="1" applyAlignment="1" applyProtection="1">
      <alignment horizontal="center" vertical="center" wrapText="1"/>
      <protection locked="0"/>
    </xf>
    <xf numFmtId="1" fontId="33" fillId="34" borderId="20" xfId="0" applyNumberFormat="1" applyFont="1" applyFill="1" applyBorder="1" applyAlignment="1" applyProtection="1">
      <alignment horizontal="center" vertical="center" wrapText="1"/>
      <protection locked="0"/>
    </xf>
    <xf numFmtId="0" fontId="32" fillId="41" borderId="23" xfId="0" applyFont="1" applyFill="1" applyBorder="1" applyAlignment="1">
      <alignment horizontal="center" vertical="center"/>
    </xf>
    <xf numFmtId="0" fontId="0" fillId="41" borderId="1" xfId="0" applyFill="1" applyBorder="1"/>
    <xf numFmtId="0" fontId="32" fillId="11" borderId="23" xfId="0" applyFont="1" applyFill="1" applyBorder="1" applyAlignment="1" applyProtection="1">
      <alignment horizontal="center" vertical="center"/>
      <protection locked="0"/>
    </xf>
    <xf numFmtId="0" fontId="0" fillId="0" borderId="1" xfId="0" applyBorder="1" applyProtection="1">
      <protection locked="0"/>
    </xf>
    <xf numFmtId="0" fontId="32" fillId="11" borderId="22" xfId="0" applyFont="1" applyFill="1" applyBorder="1" applyAlignment="1" applyProtection="1">
      <alignment horizontal="center" vertical="center"/>
      <protection locked="0"/>
    </xf>
    <xf numFmtId="0" fontId="0" fillId="0" borderId="7" xfId="0" applyBorder="1" applyProtection="1">
      <protection locked="0"/>
    </xf>
    <xf numFmtId="0" fontId="33" fillId="36" borderId="1" xfId="0" applyFont="1" applyFill="1" applyBorder="1" applyAlignment="1">
      <alignment horizontal="center" vertical="center" wrapText="1"/>
    </xf>
    <xf numFmtId="0" fontId="0" fillId="36" borderId="1" xfId="0" applyFill="1" applyBorder="1" applyAlignment="1">
      <alignment horizontal="center"/>
    </xf>
    <xf numFmtId="0" fontId="0" fillId="36" borderId="20" xfId="0" applyFill="1" applyBorder="1" applyAlignment="1">
      <alignment horizontal="center"/>
    </xf>
    <xf numFmtId="0" fontId="32" fillId="11" borderId="23" xfId="0" applyFont="1" applyFill="1" applyBorder="1" applyAlignment="1" applyProtection="1">
      <alignment horizontal="center" vertical="center" wrapText="1"/>
      <protection locked="0"/>
    </xf>
    <xf numFmtId="0" fontId="0" fillId="0" borderId="1" xfId="0" applyBorder="1" applyAlignment="1" applyProtection="1">
      <alignment wrapText="1"/>
      <protection locked="0"/>
    </xf>
    <xf numFmtId="0" fontId="33" fillId="36" borderId="7" xfId="0" applyFont="1" applyFill="1" applyBorder="1" applyAlignment="1" applyProtection="1">
      <alignment horizontal="center" vertical="center"/>
      <protection locked="0"/>
    </xf>
    <xf numFmtId="0" fontId="33" fillId="36" borderId="1" xfId="0" applyFont="1" applyFill="1" applyBorder="1" applyAlignment="1" applyProtection="1">
      <alignment horizontal="center" vertical="center" wrapText="1"/>
      <protection locked="0"/>
    </xf>
    <xf numFmtId="0" fontId="9" fillId="0" borderId="0" xfId="2" applyFont="1" applyAlignment="1">
      <alignment horizontal="left" vertical="center"/>
    </xf>
    <xf numFmtId="0" fontId="15" fillId="0" borderId="1" xfId="2" applyFont="1" applyBorder="1" applyAlignment="1">
      <alignment horizontal="center" vertical="center" wrapText="1"/>
    </xf>
    <xf numFmtId="0" fontId="0" fillId="0" borderId="6" xfId="0" applyBorder="1"/>
    <xf numFmtId="0" fontId="0" fillId="0" borderId="5" xfId="0" applyBorder="1"/>
    <xf numFmtId="0" fontId="31" fillId="33" borderId="7" xfId="2" applyFont="1" applyFill="1" applyBorder="1" applyAlignment="1">
      <alignment horizontal="left" vertical="center" wrapText="1"/>
    </xf>
    <xf numFmtId="0" fontId="0" fillId="33" borderId="7" xfId="0" applyFill="1" applyBorder="1"/>
    <xf numFmtId="0" fontId="24" fillId="14" borderId="7" xfId="2" applyFont="1" applyFill="1" applyBorder="1" applyAlignment="1">
      <alignment horizontal="left" vertical="center" wrapText="1"/>
    </xf>
    <xf numFmtId="0" fontId="0" fillId="0" borderId="7" xfId="0" applyBorder="1"/>
    <xf numFmtId="9" fontId="31" fillId="38" borderId="20" xfId="1" applyFont="1" applyFill="1" applyBorder="1" applyAlignment="1" applyProtection="1">
      <alignment horizontal="center" vertical="center" wrapText="1"/>
    </xf>
    <xf numFmtId="0" fontId="0" fillId="38" borderId="20" xfId="0" applyFill="1" applyBorder="1"/>
    <xf numFmtId="9" fontId="31" fillId="33" borderId="20" xfId="1" applyFont="1" applyFill="1" applyBorder="1" applyAlignment="1" applyProtection="1">
      <alignment horizontal="center" vertical="center" wrapText="1"/>
    </xf>
    <xf numFmtId="0" fontId="0" fillId="33" borderId="20" xfId="0" applyFill="1" applyBorder="1"/>
    <xf numFmtId="9" fontId="31" fillId="36" borderId="20" xfId="1" applyFont="1" applyFill="1" applyBorder="1" applyAlignment="1" applyProtection="1">
      <alignment horizontal="center" vertical="center" wrapText="1"/>
    </xf>
    <xf numFmtId="0" fontId="0" fillId="36" borderId="20" xfId="0" applyFill="1" applyBorder="1"/>
    <xf numFmtId="9" fontId="31" fillId="37" borderId="20" xfId="1" applyFont="1" applyFill="1" applyBorder="1" applyAlignment="1" applyProtection="1">
      <alignment horizontal="center" vertical="center" wrapText="1"/>
    </xf>
    <xf numFmtId="0" fontId="0" fillId="37" borderId="20" xfId="0" applyFill="1" applyBorder="1"/>
    <xf numFmtId="0" fontId="24" fillId="36" borderId="26" xfId="2" applyFont="1" applyFill="1" applyBorder="1" applyAlignment="1">
      <alignment horizontal="left" vertical="center" wrapText="1"/>
    </xf>
    <xf numFmtId="0" fontId="24" fillId="36" borderId="45" xfId="2" applyFont="1" applyFill="1" applyBorder="1" applyAlignment="1">
      <alignment horizontal="left" vertical="center" wrapText="1"/>
    </xf>
    <xf numFmtId="0" fontId="24" fillId="36" borderId="11" xfId="2" applyFont="1" applyFill="1" applyBorder="1" applyAlignment="1">
      <alignment horizontal="left" vertical="center" wrapText="1"/>
    </xf>
    <xf numFmtId="0" fontId="24" fillId="13" borderId="7" xfId="2" applyFont="1" applyFill="1" applyBorder="1" applyAlignment="1">
      <alignment horizontal="left" vertical="center" wrapText="1"/>
    </xf>
    <xf numFmtId="0" fontId="34" fillId="32" borderId="1" xfId="2" applyFont="1" applyFill="1" applyBorder="1" applyAlignment="1">
      <alignment horizontal="center" vertical="center"/>
    </xf>
    <xf numFmtId="0" fontId="0" fillId="32" borderId="3" xfId="0" applyFill="1" applyBorder="1"/>
    <xf numFmtId="0" fontId="0" fillId="32" borderId="19" xfId="0" applyFill="1" applyBorder="1"/>
    <xf numFmtId="0" fontId="9" fillId="6" borderId="0" xfId="2" applyFont="1" applyFill="1" applyAlignment="1">
      <alignment horizontal="center" vertical="center" wrapText="1"/>
    </xf>
    <xf numFmtId="0" fontId="37" fillId="18" borderId="1" xfId="2" applyFont="1" applyFill="1" applyBorder="1" applyAlignment="1">
      <alignment horizontal="center" vertical="center"/>
    </xf>
    <xf numFmtId="0" fontId="0" fillId="0" borderId="19" xfId="0" applyBorder="1"/>
    <xf numFmtId="0" fontId="47" fillId="17" borderId="1" xfId="2" applyFont="1" applyFill="1" applyBorder="1" applyAlignment="1">
      <alignment horizontal="center" vertical="center"/>
    </xf>
    <xf numFmtId="0" fontId="0" fillId="0" borderId="3" xfId="0" applyBorder="1"/>
    <xf numFmtId="0" fontId="48" fillId="18" borderId="1" xfId="2" applyFont="1" applyFill="1" applyBorder="1" applyAlignment="1">
      <alignment horizontal="center" vertical="center"/>
    </xf>
    <xf numFmtId="0" fontId="15" fillId="15" borderId="1" xfId="2" applyFont="1" applyFill="1" applyBorder="1" applyAlignment="1">
      <alignment horizontal="center" vertical="center" wrapText="1"/>
    </xf>
    <xf numFmtId="0" fontId="41" fillId="18" borderId="1" xfId="2" applyFont="1" applyFill="1" applyBorder="1" applyAlignment="1">
      <alignment horizontal="center" vertical="center" wrapText="1"/>
    </xf>
    <xf numFmtId="0" fontId="36" fillId="17" borderId="1" xfId="2" applyFont="1" applyFill="1" applyBorder="1" applyAlignment="1">
      <alignment horizontal="center" vertical="center"/>
    </xf>
    <xf numFmtId="0" fontId="35" fillId="16" borderId="1" xfId="2" applyFont="1" applyFill="1" applyBorder="1" applyAlignment="1">
      <alignment horizontal="center" vertical="center"/>
    </xf>
    <xf numFmtId="0" fontId="30" fillId="15" borderId="1" xfId="2" applyFont="1" applyFill="1" applyBorder="1" applyAlignment="1">
      <alignment horizontal="center" vertical="center"/>
    </xf>
    <xf numFmtId="0" fontId="46" fillId="16" borderId="1" xfId="2" applyFont="1" applyFill="1" applyBorder="1" applyAlignment="1">
      <alignment horizontal="center" vertical="center"/>
    </xf>
    <xf numFmtId="0" fontId="39" fillId="16" borderId="1" xfId="2" applyFont="1" applyFill="1" applyBorder="1" applyAlignment="1">
      <alignment horizontal="center" vertical="center" wrapText="1"/>
    </xf>
    <xf numFmtId="0" fontId="40" fillId="17" borderId="4" xfId="2" applyFont="1" applyFill="1" applyBorder="1" applyAlignment="1">
      <alignment horizontal="center" vertical="center" wrapText="1"/>
    </xf>
    <xf numFmtId="0" fontId="40" fillId="17" borderId="6" xfId="2" applyFont="1" applyFill="1" applyBorder="1" applyAlignment="1">
      <alignment horizontal="center" vertical="center" wrapText="1"/>
    </xf>
    <xf numFmtId="0" fontId="40" fillId="17" borderId="5" xfId="2" applyFont="1" applyFill="1" applyBorder="1" applyAlignment="1">
      <alignment horizontal="center" vertical="center" wrapText="1"/>
    </xf>
    <xf numFmtId="0" fontId="53" fillId="11" borderId="0" xfId="0" applyFont="1" applyFill="1" applyAlignment="1">
      <alignment horizontal="left" vertical="center" indent="1"/>
    </xf>
    <xf numFmtId="0" fontId="0" fillId="0" borderId="0" xfId="0"/>
    <xf numFmtId="0" fontId="63" fillId="31" borderId="0" xfId="0" applyFont="1" applyFill="1" applyAlignment="1">
      <alignment horizontal="left" vertical="top" wrapText="1"/>
    </xf>
    <xf numFmtId="0" fontId="64" fillId="31" borderId="0" xfId="0" applyFont="1" applyFill="1" applyAlignment="1" applyProtection="1">
      <alignment horizontal="left" vertical="top" wrapText="1"/>
      <protection locked="0"/>
    </xf>
    <xf numFmtId="0" fontId="1" fillId="40" borderId="28" xfId="0" applyFont="1" applyFill="1" applyBorder="1" applyAlignment="1">
      <alignment horizontal="center"/>
    </xf>
    <xf numFmtId="0" fontId="1" fillId="40" borderId="27" xfId="0" applyFont="1" applyFill="1" applyBorder="1" applyAlignment="1">
      <alignment horizontal="center"/>
    </xf>
    <xf numFmtId="0" fontId="55" fillId="18" borderId="28" xfId="0" applyFont="1" applyFill="1" applyBorder="1" applyAlignment="1">
      <alignment horizontal="center" vertical="center" wrapText="1"/>
    </xf>
    <xf numFmtId="0" fontId="55" fillId="18" borderId="27" xfId="0" applyFont="1" applyFill="1" applyBorder="1" applyAlignment="1">
      <alignment horizontal="center" vertical="center" wrapText="1"/>
    </xf>
    <xf numFmtId="0" fontId="55" fillId="15" borderId="28" xfId="0" applyFont="1" applyFill="1" applyBorder="1" applyAlignment="1">
      <alignment horizontal="center" vertical="center" wrapText="1"/>
    </xf>
    <xf numFmtId="0" fontId="55" fillId="15" borderId="66" xfId="0" applyFont="1" applyFill="1" applyBorder="1" applyAlignment="1">
      <alignment horizontal="center" vertical="center" wrapText="1"/>
    </xf>
    <xf numFmtId="0" fontId="55" fillId="15" borderId="27" xfId="0" applyFont="1" applyFill="1" applyBorder="1" applyAlignment="1">
      <alignment horizontal="center" vertical="center" wrapText="1"/>
    </xf>
    <xf numFmtId="0" fontId="55" fillId="16" borderId="28" xfId="0" applyFont="1" applyFill="1" applyBorder="1" applyAlignment="1">
      <alignment horizontal="center" vertical="center" wrapText="1"/>
    </xf>
    <xf numFmtId="0" fontId="55" fillId="16" borderId="66" xfId="0" applyFont="1" applyFill="1" applyBorder="1" applyAlignment="1">
      <alignment horizontal="center" vertical="center" wrapText="1"/>
    </xf>
    <xf numFmtId="0" fontId="55" fillId="16" borderId="27" xfId="0" applyFont="1" applyFill="1" applyBorder="1" applyAlignment="1">
      <alignment horizontal="center" vertical="center" wrapText="1"/>
    </xf>
    <xf numFmtId="0" fontId="55" fillId="17" borderId="28" xfId="0" applyFont="1" applyFill="1" applyBorder="1" applyAlignment="1">
      <alignment horizontal="center" vertical="center" wrapText="1"/>
    </xf>
    <xf numFmtId="0" fontId="55" fillId="17" borderId="66" xfId="0" applyFont="1" applyFill="1" applyBorder="1" applyAlignment="1">
      <alignment horizontal="center" vertical="center" wrapText="1"/>
    </xf>
    <xf numFmtId="0" fontId="55" fillId="17" borderId="27" xfId="0" applyFont="1" applyFill="1" applyBorder="1" applyAlignment="1">
      <alignment horizontal="center" vertical="center" wrapText="1"/>
    </xf>
  </cellXfs>
  <cellStyles count="3">
    <cellStyle name="Normal" xfId="0" builtinId="0"/>
    <cellStyle name="Normal 2" xfId="2" xr:uid="{1D64855B-EA88-4EF9-AE7F-5D15710FD4AB}"/>
    <cellStyle name="Percent" xfId="1" builtinId="5"/>
  </cellStyles>
  <dxfs count="55">
    <dxf>
      <font>
        <color rgb="FF0F5132"/>
      </font>
      <fill>
        <patternFill patternType="solid">
          <fgColor indexed="64"/>
          <bgColor rgb="FFD1E7DD"/>
        </patternFill>
      </fill>
    </dxf>
    <dxf>
      <font>
        <color rgb="FF084298"/>
      </font>
      <fill>
        <patternFill patternType="solid">
          <fgColor indexed="64"/>
          <bgColor rgb="FFCFE2FF"/>
        </patternFill>
      </fill>
    </dxf>
    <dxf>
      <font>
        <color rgb="FF842029"/>
      </font>
      <fill>
        <patternFill patternType="solid">
          <fgColor indexed="64"/>
          <bgColor rgb="FFF8D7DA"/>
        </patternFill>
      </fill>
    </dxf>
    <dxf>
      <numFmt numFmtId="0" formatCode="General"/>
      <alignment horizontal="center" vertical="center" textRotation="0" wrapText="0" indent="0" justifyLastLine="0" shrinkToFit="0" readingOrder="0"/>
      <protection locked="0" hidden="0"/>
    </dxf>
    <dxf>
      <numFmt numFmtId="0" formatCode="General"/>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border diagonalUp="0" diagonalDown="0">
        <left style="medium">
          <color indexed="64"/>
        </left>
        <right/>
      </border>
      <protection locked="0" hidden="0"/>
    </dxf>
    <dxf>
      <protection locked="0" hidden="0"/>
    </dxf>
    <dxf>
      <protection locked="0" hidden="0"/>
    </dxf>
    <dxf>
      <protection locked="0" hidden="0"/>
    </dxf>
    <dxf>
      <font>
        <b val="0"/>
        <i/>
        <strike val="0"/>
        <condense val="0"/>
        <extend val="0"/>
        <outline val="0"/>
        <shadow val="0"/>
        <u val="none"/>
        <vertAlign val="baseline"/>
        <sz val="11"/>
        <color theme="1"/>
        <name val="Myriad Pro"/>
        <family val="2"/>
        <scheme val="none"/>
      </font>
      <alignment horizontal="center"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b val="0"/>
        <i/>
        <strike val="0"/>
        <condense val="0"/>
        <extend val="0"/>
        <outline val="0"/>
        <shadow val="0"/>
        <u val="none"/>
        <vertAlign val="baseline"/>
        <sz val="11"/>
        <color theme="1"/>
        <name val="Myriad Pro"/>
        <family val="2"/>
        <scheme val="none"/>
      </font>
      <alignment horizontal="center"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b val="0"/>
        <i/>
        <strike val="0"/>
        <condense val="0"/>
        <extend val="0"/>
        <outline val="0"/>
        <shadow val="0"/>
        <u val="none"/>
        <vertAlign val="baseline"/>
        <sz val="11"/>
        <color theme="1"/>
        <name val="Myriad Pro"/>
        <family val="2"/>
        <scheme val="none"/>
      </font>
      <numFmt numFmtId="30" formatCode="@"/>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b val="0"/>
        <i/>
        <strike val="0"/>
        <condense val="0"/>
        <extend val="0"/>
        <outline val="0"/>
        <shadow val="0"/>
        <u val="none"/>
        <vertAlign val="baseline"/>
        <sz val="11"/>
        <color theme="1"/>
        <name val="Myriad Pro"/>
        <family val="2"/>
        <scheme val="none"/>
      </font>
      <numFmt numFmtId="30" formatCode="@"/>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i/>
        <name val="Myriad Pro"/>
        <family val="2"/>
        <scheme val="none"/>
      </font>
      <numFmt numFmtId="30" formatCode="@"/>
      <alignment horizontal="center"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b val="0"/>
        <i val="0"/>
        <strike val="0"/>
        <condense val="0"/>
        <extend val="0"/>
        <outline val="0"/>
        <shadow val="0"/>
        <u val="none"/>
        <vertAlign val="baseline"/>
        <sz val="11"/>
        <color theme="1"/>
        <name val="Myriad Pro"/>
        <family val="2"/>
        <scheme val="none"/>
      </font>
      <alignment horizontal="center" vertical="center" textRotation="0" wrapText="0" indent="0" justifyLastLine="0" shrinkToFit="0" readingOrder="0"/>
      <border diagonalUp="0" diagonalDown="0">
        <left/>
        <right style="thin">
          <color rgb="FFBFBFBF"/>
        </right>
        <top style="thin">
          <color rgb="FFBFBFBF"/>
        </top>
        <bottom style="thin">
          <color rgb="FFBFBFBF"/>
        </bottom>
        <vertical/>
        <horizontal/>
      </border>
      <protection locked="0" hidden="0"/>
    </dxf>
    <dxf>
      <font>
        <b val="0"/>
        <i val="0"/>
        <strike val="0"/>
        <condense val="0"/>
        <extend val="0"/>
        <outline val="0"/>
        <shadow val="0"/>
        <u val="none"/>
        <vertAlign val="baseline"/>
        <sz val="10"/>
        <color rgb="FF1A1A1A"/>
        <name val="Calibri"/>
        <family val="2"/>
        <charset val="238"/>
        <scheme val="none"/>
      </font>
      <fill>
        <patternFill patternType="solid">
          <fgColor indexed="64"/>
          <bgColor rgb="FFD6EAF8"/>
        </patternFill>
      </fill>
      <alignment horizontal="center" vertical="center" textRotation="0" wrapText="0" indent="0" justifyLastLine="0" shrinkToFit="0" readingOrder="0"/>
      <border diagonalUp="0" diagonalDown="0">
        <left style="thin">
          <color indexed="64"/>
        </left>
        <right style="thin">
          <color rgb="FF000000"/>
        </right>
        <top style="thin">
          <color indexed="64"/>
        </top>
        <bottom style="thin">
          <color indexed="64"/>
        </bottom>
        <vertical/>
        <horizontal style="thin">
          <color indexed="64"/>
        </horizontal>
      </border>
      <protection locked="1" hidden="0"/>
    </dxf>
    <dxf>
      <font>
        <b val="0"/>
        <i val="0"/>
        <strike val="0"/>
        <condense val="0"/>
        <extend val="0"/>
        <outline val="0"/>
        <shadow val="0"/>
        <u val="none"/>
        <vertAlign val="baseline"/>
        <sz val="10"/>
        <color rgb="FF1A1A1A"/>
        <name val="Calibri"/>
        <family val="2"/>
        <charset val="238"/>
        <scheme val="none"/>
      </font>
      <numFmt numFmtId="0" formatCode="General"/>
      <fill>
        <patternFill patternType="solid">
          <fgColor indexed="64"/>
          <bgColor rgb="FFD6EAF8"/>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rgb="FF1A1A1A"/>
        <name val="Calibri"/>
        <family val="2"/>
        <charset val="238"/>
        <scheme val="none"/>
      </font>
      <fill>
        <patternFill patternType="solid">
          <fgColor indexed="64"/>
          <bgColor rgb="FFD6EAF8"/>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0"/>
        <color rgb="FF1A1A1A"/>
        <name val="Calibri"/>
        <family val="2"/>
        <charset val="238"/>
        <scheme val="none"/>
      </font>
      <fill>
        <patternFill patternType="solid">
          <fgColor indexed="64"/>
          <bgColor rgb="FFD6EAF8"/>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9"/>
        <color rgb="FF1A1A1A"/>
        <name val="Calibri"/>
        <family val="2"/>
        <charset val="238"/>
        <scheme val="none"/>
      </font>
      <fill>
        <patternFill patternType="solid">
          <fgColor indexed="64"/>
          <bgColor rgb="FFD6EAF8"/>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rgb="FF1A1A1A"/>
        <name val="Calibri"/>
        <family val="2"/>
        <charset val="238"/>
        <scheme val="none"/>
      </font>
      <fill>
        <patternFill patternType="solid">
          <fgColor indexed="64"/>
          <bgColor rgb="FFD6EAF8"/>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0"/>
        <color rgb="FF1A1A1A"/>
        <name val="Calibri"/>
        <family val="2"/>
        <charset val="238"/>
        <scheme val="none"/>
      </font>
      <fill>
        <patternFill patternType="solid">
          <fgColor indexed="64"/>
          <bgColor rgb="FFD6EAF8"/>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protection locked="1" hidden="0"/>
    </dxf>
    <dxf>
      <border outline="0">
        <bottom style="thin">
          <color indexed="64"/>
        </bottom>
      </border>
    </dxf>
    <dxf>
      <font>
        <b/>
        <i val="0"/>
        <strike val="0"/>
        <condense val="0"/>
        <extend val="0"/>
        <outline val="0"/>
        <shadow val="0"/>
        <u val="none"/>
        <vertAlign val="baseline"/>
        <sz val="10"/>
        <color rgb="FFFFFFFF"/>
        <name val="Calibri"/>
        <family val="2"/>
        <charset val="238"/>
        <scheme val="none"/>
      </font>
      <fill>
        <patternFill patternType="solid">
          <fgColor indexed="64"/>
          <bgColor rgb="FF37415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rgb="FF1A1A1A"/>
        <name val="Calibri"/>
        <family val="2"/>
        <charset val="238"/>
        <scheme val="none"/>
      </font>
      <fill>
        <patternFill patternType="solid">
          <fgColor indexed="64"/>
          <bgColor rgb="FFD6EAF8"/>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0"/>
        <color rgb="FF1A1A1A"/>
        <name val="Calibri"/>
        <family val="2"/>
        <charset val="238"/>
        <scheme val="none"/>
      </font>
      <fill>
        <patternFill patternType="solid">
          <fgColor indexed="64"/>
          <bgColor rgb="FFD6EAF8"/>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rgb="FF1A1A1A"/>
        <name val="Calibri"/>
        <family val="2"/>
        <charset val="238"/>
        <scheme val="none"/>
      </font>
      <fill>
        <patternFill patternType="solid">
          <fgColor indexed="64"/>
          <bgColor rgb="FFD6EAF8"/>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rgb="FF1A1A1A"/>
        <name val="Calibri"/>
        <family val="2"/>
        <charset val="238"/>
        <scheme val="none"/>
      </font>
      <fill>
        <patternFill patternType="solid">
          <fgColor indexed="64"/>
          <bgColor rgb="FFD6EAF8"/>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9"/>
        <color rgb="FF1A1A1A"/>
        <name val="Calibri"/>
        <family val="2"/>
        <charset val="238"/>
        <scheme val="none"/>
      </font>
      <fill>
        <patternFill patternType="solid">
          <fgColor indexed="64"/>
          <bgColor rgb="FFD6EAF8"/>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rgb="FF1A1A1A"/>
        <name val="Calibri"/>
        <family val="2"/>
        <charset val="238"/>
        <scheme val="none"/>
      </font>
      <fill>
        <patternFill patternType="solid">
          <fgColor indexed="64"/>
          <bgColor rgb="FFD6EAF8"/>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font>
        <b/>
        <i val="0"/>
        <strike val="0"/>
        <condense val="0"/>
        <extend val="0"/>
        <outline val="0"/>
        <shadow val="0"/>
        <u val="none"/>
        <vertAlign val="baseline"/>
        <sz val="10"/>
        <color rgb="FF1A1A1A"/>
        <name val="Calibri"/>
        <family val="2"/>
        <charset val="238"/>
        <scheme val="none"/>
      </font>
      <fill>
        <patternFill patternType="solid">
          <fgColor indexed="64"/>
          <bgColor rgb="FFD6EAF8"/>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0"/>
        <color rgb="FFFFFFFF"/>
        <name val="Calibri"/>
        <family val="2"/>
        <charset val="238"/>
        <scheme val="none"/>
      </font>
      <fill>
        <patternFill patternType="solid">
          <fgColor indexed="64"/>
          <bgColor rgb="FF37415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66FFFF"/>
      <color rgb="FFFFFFCC"/>
      <color rgb="FFC6D9F1"/>
      <color rgb="FFE8DAEF"/>
      <color rgb="FFFAD9C1"/>
      <color rgb="FFC5E0B4"/>
      <color rgb="FF99FF99"/>
      <color rgb="FFCCECFF"/>
      <color rgb="FFFF99FF"/>
      <color rgb="FFF0F5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Plan podkriterija'!A1"/><Relationship Id="rId7" Type="http://schemas.openxmlformats.org/officeDocument/2006/relationships/hyperlink" Target="#'Kategorije slo&#382;enosti'!A1"/><Relationship Id="rId2" Type="http://schemas.openxmlformats.org/officeDocument/2006/relationships/hyperlink" Target="#'Sa&#382;eti Opis podkriterija '!A1"/><Relationship Id="rId1" Type="http://schemas.openxmlformats.org/officeDocument/2006/relationships/hyperlink" Target="#'Bodovna skala s opisima'!A1"/><Relationship Id="rId6" Type="http://schemas.openxmlformats.org/officeDocument/2006/relationships/hyperlink" Target="#'Zastupljenost spolova'!A1"/><Relationship Id="rId5" Type="http://schemas.openxmlformats.org/officeDocument/2006/relationships/hyperlink" Target="#Vrednovanje!A1"/><Relationship Id="rId4" Type="http://schemas.openxmlformats.org/officeDocument/2006/relationships/hyperlink" Target="#'Opis RM'!A1"/></Relationships>
</file>

<file path=xl/drawings/drawing1.xml><?xml version="1.0" encoding="utf-8"?>
<xdr:wsDr xmlns:xdr="http://schemas.openxmlformats.org/drawingml/2006/spreadsheetDrawing" xmlns:a="http://schemas.openxmlformats.org/drawingml/2006/main">
  <xdr:twoCellAnchor>
    <xdr:from>
      <xdr:col>0</xdr:col>
      <xdr:colOff>419100</xdr:colOff>
      <xdr:row>5</xdr:row>
      <xdr:rowOff>160021</xdr:rowOff>
    </xdr:from>
    <xdr:to>
      <xdr:col>4</xdr:col>
      <xdr:colOff>164242</xdr:colOff>
      <xdr:row>9</xdr:row>
      <xdr:rowOff>137160</xdr:rowOff>
    </xdr:to>
    <xdr:sp macro="" textlink="">
      <xdr:nvSpPr>
        <xdr:cNvPr id="6" name="Rectangle: Rounded Corners 5">
          <a:hlinkClick xmlns:r="http://schemas.openxmlformats.org/officeDocument/2006/relationships" r:id="rId1"/>
          <a:extLst>
            <a:ext uri="{FF2B5EF4-FFF2-40B4-BE49-F238E27FC236}">
              <a16:creationId xmlns:a16="http://schemas.microsoft.com/office/drawing/2014/main" id="{7AB6D009-A538-42E0-8B7C-296B325137A1}"/>
            </a:ext>
          </a:extLst>
        </xdr:cNvPr>
        <xdr:cNvSpPr/>
      </xdr:nvSpPr>
      <xdr:spPr>
        <a:xfrm>
          <a:off x="419100" y="3268981"/>
          <a:ext cx="2008282" cy="708659"/>
        </a:xfrm>
        <a:prstGeom prst="roundRect">
          <a:avLst/>
        </a:prstGeom>
        <a:solidFill>
          <a:srgbClr val="FF0000"/>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chemeClr val="bg1"/>
              </a:solidFill>
              <a:latin typeface="Calibri" panose="020F0502020204030204" pitchFamily="34" charset="0"/>
              <a:ea typeface="Calibri" panose="020F0502020204030204" pitchFamily="34" charset="0"/>
              <a:cs typeface="Calibri" panose="020F0502020204030204" pitchFamily="34" charset="0"/>
            </a:rPr>
            <a:t>Bodovna skala s opisima</a:t>
          </a:r>
          <a:endParaRPr lang="en-GB"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4</xdr:col>
      <xdr:colOff>586740</xdr:colOff>
      <xdr:row>4</xdr:row>
      <xdr:rowOff>167640</xdr:rowOff>
    </xdr:from>
    <xdr:to>
      <xdr:col>9</xdr:col>
      <xdr:colOff>418740</xdr:colOff>
      <xdr:row>11</xdr:row>
      <xdr:rowOff>106680</xdr:rowOff>
    </xdr:to>
    <xdr:sp macro="" textlink="">
      <xdr:nvSpPr>
        <xdr:cNvPr id="10" name="TextBox 9">
          <a:extLst>
            <a:ext uri="{FF2B5EF4-FFF2-40B4-BE49-F238E27FC236}">
              <a16:creationId xmlns:a16="http://schemas.microsoft.com/office/drawing/2014/main" id="{CB116587-6805-4A46-B074-56D8AE3A1AFE}"/>
            </a:ext>
          </a:extLst>
        </xdr:cNvPr>
        <xdr:cNvSpPr txBox="1"/>
      </xdr:nvSpPr>
      <xdr:spPr>
        <a:xfrm>
          <a:off x="2849880" y="899160"/>
          <a:ext cx="2880000" cy="121920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hr-HR" sz="1100" b="0" i="0" baseline="0">
              <a:solidFill>
                <a:schemeClr val="dk1"/>
              </a:solidFill>
              <a:effectLst/>
              <a:latin typeface="+mn-lt"/>
              <a:ea typeface="+mn-ea"/>
              <a:cs typeface="+mn-cs"/>
            </a:rPr>
            <a:t>📝</a:t>
          </a:r>
          <a:r>
            <a:rPr lang="hr-HR" sz="1100">
              <a:solidFill>
                <a:schemeClr val="dk1"/>
              </a:solidFill>
              <a:effectLst/>
              <a:latin typeface="+mn-lt"/>
              <a:ea typeface="+mn-ea"/>
              <a:cs typeface="+mn-cs"/>
            </a:rPr>
            <a:t>Uputa:</a:t>
          </a:r>
          <a:r>
            <a:rPr lang="hr-HR" sz="1100" baseline="0">
              <a:solidFill>
                <a:schemeClr val="dk1"/>
              </a:solidFill>
              <a:effectLst/>
              <a:latin typeface="+mn-lt"/>
              <a:ea typeface="+mn-ea"/>
              <a:cs typeface="+mn-cs"/>
            </a:rPr>
            <a:t> </a:t>
          </a:r>
          <a:r>
            <a:rPr lang="hr-HR" sz="1100">
              <a:latin typeface="Calibri" panose="020F0502020204030204" pitchFamily="34" charset="0"/>
              <a:ea typeface="Calibri" panose="020F0502020204030204" pitchFamily="34" charset="0"/>
              <a:cs typeface="Calibri" panose="020F0502020204030204" pitchFamily="34" charset="0"/>
            </a:rPr>
            <a:t>Na</a:t>
          </a:r>
          <a:r>
            <a:rPr lang="hr-HR" sz="1100" baseline="0">
              <a:latin typeface="Calibri" panose="020F0502020204030204" pitchFamily="34" charset="0"/>
              <a:ea typeface="Calibri" panose="020F0502020204030204" pitchFamily="34" charset="0"/>
              <a:cs typeface="Calibri" panose="020F0502020204030204" pitchFamily="34" charset="0"/>
            </a:rPr>
            <a:t> ovom listu ćete saznati kako primjenjivati podkriterije pri vrednovanju. Promjena bodova u bodovnoj skali automatski mijenja bodove na ostalim radnim listovima (stoga je ovaj List označen crvenom bojom)</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4</xdr:col>
      <xdr:colOff>601980</xdr:colOff>
      <xdr:row>0</xdr:row>
      <xdr:rowOff>137160</xdr:rowOff>
    </xdr:from>
    <xdr:to>
      <xdr:col>9</xdr:col>
      <xdr:colOff>433980</xdr:colOff>
      <xdr:row>4</xdr:row>
      <xdr:rowOff>68580</xdr:rowOff>
    </xdr:to>
    <xdr:sp macro="" textlink="">
      <xdr:nvSpPr>
        <xdr:cNvPr id="11" name="TextBox 10">
          <a:extLst>
            <a:ext uri="{FF2B5EF4-FFF2-40B4-BE49-F238E27FC236}">
              <a16:creationId xmlns:a16="http://schemas.microsoft.com/office/drawing/2014/main" id="{3CED37A7-E160-4566-AD6E-4159768F02C7}"/>
            </a:ext>
          </a:extLst>
        </xdr:cNvPr>
        <xdr:cNvSpPr txBox="1"/>
      </xdr:nvSpPr>
      <xdr:spPr>
        <a:xfrm>
          <a:off x="2849880" y="137160"/>
          <a:ext cx="2880000" cy="69342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b="0" i="0" baseline="0">
              <a:solidFill>
                <a:schemeClr val="dk1"/>
              </a:solidFill>
              <a:effectLst/>
              <a:latin typeface="+mn-lt"/>
              <a:ea typeface="+mn-ea"/>
              <a:cs typeface="+mn-cs"/>
            </a:rPr>
            <a:t>📝</a:t>
          </a:r>
          <a:r>
            <a:rPr lang="hr-HR" sz="1100">
              <a:solidFill>
                <a:schemeClr val="dk1"/>
              </a:solidFill>
              <a:effectLst/>
              <a:latin typeface="+mn-lt"/>
              <a:ea typeface="+mn-ea"/>
              <a:cs typeface="+mn-cs"/>
            </a:rPr>
            <a:t>Uputa:</a:t>
          </a:r>
          <a:r>
            <a:rPr lang="hr-HR" sz="1100" baseline="0">
              <a:solidFill>
                <a:schemeClr val="dk1"/>
              </a:solidFill>
              <a:effectLst/>
              <a:latin typeface="+mn-lt"/>
              <a:ea typeface="+mn-ea"/>
              <a:cs typeface="+mn-cs"/>
            </a:rPr>
            <a:t> </a:t>
          </a:r>
          <a:r>
            <a:rPr lang="hr-HR"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a:t>
          </a:r>
          <a:r>
            <a:rPr lang="hr-HR" sz="1100">
              <a:latin typeface="Calibri" panose="020F0502020204030204" pitchFamily="34" charset="0"/>
              <a:ea typeface="Calibri" panose="020F0502020204030204" pitchFamily="34" charset="0"/>
              <a:cs typeface="Calibri" panose="020F0502020204030204" pitchFamily="34" charset="0"/>
            </a:rPr>
            <a:t>vdje imate kratke</a:t>
          </a:r>
          <a:r>
            <a:rPr lang="hr-HR" sz="1100" baseline="0">
              <a:latin typeface="Calibri" panose="020F0502020204030204" pitchFamily="34" charset="0"/>
              <a:ea typeface="Calibri" panose="020F0502020204030204" pitchFamily="34" charset="0"/>
              <a:cs typeface="Calibri" panose="020F0502020204030204" pitchFamily="34" charset="0"/>
            </a:rPr>
            <a:t> opise svakog podkriterija</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4</xdr:col>
      <xdr:colOff>601980</xdr:colOff>
      <xdr:row>12</xdr:row>
      <xdr:rowOff>60960</xdr:rowOff>
    </xdr:from>
    <xdr:to>
      <xdr:col>9</xdr:col>
      <xdr:colOff>433980</xdr:colOff>
      <xdr:row>15</xdr:row>
      <xdr:rowOff>99060</xdr:rowOff>
    </xdr:to>
    <xdr:sp macro="" textlink="">
      <xdr:nvSpPr>
        <xdr:cNvPr id="12" name="TextBox 11">
          <a:extLst>
            <a:ext uri="{FF2B5EF4-FFF2-40B4-BE49-F238E27FC236}">
              <a16:creationId xmlns:a16="http://schemas.microsoft.com/office/drawing/2014/main" id="{A4DA1C71-F06B-4B26-A404-CFAD68D7FF17}"/>
            </a:ext>
          </a:extLst>
        </xdr:cNvPr>
        <xdr:cNvSpPr txBox="1"/>
      </xdr:nvSpPr>
      <xdr:spPr>
        <a:xfrm>
          <a:off x="2865120" y="2255520"/>
          <a:ext cx="2880000" cy="58674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b="0" i="0" baseline="0">
              <a:solidFill>
                <a:schemeClr val="dk1"/>
              </a:solidFill>
              <a:effectLst/>
              <a:latin typeface="+mn-lt"/>
              <a:ea typeface="+mn-ea"/>
              <a:cs typeface="+mn-cs"/>
            </a:rPr>
            <a:t>📝</a:t>
          </a:r>
          <a:r>
            <a:rPr lang="hr-HR" sz="1100">
              <a:solidFill>
                <a:schemeClr val="dk1"/>
              </a:solidFill>
              <a:effectLst/>
              <a:latin typeface="+mn-lt"/>
              <a:ea typeface="+mn-ea"/>
              <a:cs typeface="+mn-cs"/>
            </a:rPr>
            <a:t>Uputa </a:t>
          </a:r>
          <a:r>
            <a:rPr lang="hr-HR" sz="1100">
              <a:solidFill>
                <a:schemeClr val="dk1"/>
              </a:solidFill>
              <a:effectLst/>
              <a:latin typeface="Calibri" panose="020F0502020204030204" pitchFamily="34" charset="0"/>
              <a:ea typeface="Calibri" panose="020F0502020204030204" pitchFamily="34" charset="0"/>
              <a:cs typeface="Calibri" panose="020F0502020204030204" pitchFamily="34" charset="0"/>
            </a:rPr>
            <a:t>Na</a:t>
          </a:r>
          <a:r>
            <a:rPr lang="hr-HR"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ovom listu je kratka prezentacija logike cijelog Modela.</a:t>
          </a:r>
          <a:endParaRPr lang="hr-HR">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0</xdr:col>
      <xdr:colOff>403860</xdr:colOff>
      <xdr:row>0</xdr:row>
      <xdr:rowOff>68581</xdr:rowOff>
    </xdr:from>
    <xdr:to>
      <xdr:col>4</xdr:col>
      <xdr:colOff>149002</xdr:colOff>
      <xdr:row>4</xdr:row>
      <xdr:rowOff>45720</xdr:rowOff>
    </xdr:to>
    <xdr:sp macro="" textlink="">
      <xdr:nvSpPr>
        <xdr:cNvPr id="52" name="Rectangle: Rounded Corners 51">
          <a:hlinkClick xmlns:r="http://schemas.openxmlformats.org/officeDocument/2006/relationships" r:id="rId2"/>
          <a:extLst>
            <a:ext uri="{FF2B5EF4-FFF2-40B4-BE49-F238E27FC236}">
              <a16:creationId xmlns:a16="http://schemas.microsoft.com/office/drawing/2014/main" id="{BBB09EE8-E250-427C-ACDF-38BFF39739DD}"/>
            </a:ext>
          </a:extLst>
        </xdr:cNvPr>
        <xdr:cNvSpPr/>
      </xdr:nvSpPr>
      <xdr:spPr>
        <a:xfrm>
          <a:off x="403860" y="2263141"/>
          <a:ext cx="2008282" cy="708659"/>
        </a:xfrm>
        <a:prstGeom prst="roundRect">
          <a:avLst/>
        </a:prstGeom>
        <a:solidFill>
          <a:srgbClr val="66FFFF"/>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Sažeti</a:t>
          </a:r>
          <a:r>
            <a:rPr lang="hr-HR" sz="1200" b="1"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opis podkriterija</a:t>
          </a:r>
          <a:endParaRPr lang="en-GB"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0</xdr:col>
      <xdr:colOff>419100</xdr:colOff>
      <xdr:row>12</xdr:row>
      <xdr:rowOff>0</xdr:rowOff>
    </xdr:from>
    <xdr:to>
      <xdr:col>4</xdr:col>
      <xdr:colOff>164242</xdr:colOff>
      <xdr:row>15</xdr:row>
      <xdr:rowOff>26053</xdr:rowOff>
    </xdr:to>
    <xdr:sp macro="" textlink="">
      <xdr:nvSpPr>
        <xdr:cNvPr id="53" name="Rectangle: Rounded Corners 52">
          <a:hlinkClick xmlns:r="http://schemas.openxmlformats.org/officeDocument/2006/relationships" r:id="rId3"/>
          <a:extLst>
            <a:ext uri="{FF2B5EF4-FFF2-40B4-BE49-F238E27FC236}">
              <a16:creationId xmlns:a16="http://schemas.microsoft.com/office/drawing/2014/main" id="{1C1CA813-726B-4995-828E-B28EC4921312}"/>
            </a:ext>
          </a:extLst>
        </xdr:cNvPr>
        <xdr:cNvSpPr/>
      </xdr:nvSpPr>
      <xdr:spPr>
        <a:xfrm>
          <a:off x="419100" y="4663440"/>
          <a:ext cx="2008282" cy="666133"/>
        </a:xfrm>
        <a:prstGeom prst="roundRect">
          <a:avLst/>
        </a:prstGeom>
        <a:solidFill>
          <a:srgbClr val="66FFFF"/>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rPr>
            <a:t>Plan</a:t>
          </a:r>
          <a:r>
            <a:rPr lang="hr-HR" sz="1200" b="1"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podkriterija</a:t>
          </a:r>
          <a:endParaRPr lang="en-GB"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0</xdr:col>
      <xdr:colOff>426720</xdr:colOff>
      <xdr:row>16</xdr:row>
      <xdr:rowOff>160021</xdr:rowOff>
    </xdr:from>
    <xdr:to>
      <xdr:col>4</xdr:col>
      <xdr:colOff>171862</xdr:colOff>
      <xdr:row>20</xdr:row>
      <xdr:rowOff>68581</xdr:rowOff>
    </xdr:to>
    <xdr:sp macro="" textlink="">
      <xdr:nvSpPr>
        <xdr:cNvPr id="2" name="Rectangle: Rounded Corners 1">
          <a:hlinkClick xmlns:r="http://schemas.openxmlformats.org/officeDocument/2006/relationships" r:id="rId4"/>
          <a:extLst>
            <a:ext uri="{FF2B5EF4-FFF2-40B4-BE49-F238E27FC236}">
              <a16:creationId xmlns:a16="http://schemas.microsoft.com/office/drawing/2014/main" id="{179932F7-A13A-4F1E-AA38-054D8C7078E0}"/>
            </a:ext>
          </a:extLst>
        </xdr:cNvPr>
        <xdr:cNvSpPr/>
      </xdr:nvSpPr>
      <xdr:spPr>
        <a:xfrm>
          <a:off x="426720" y="5646421"/>
          <a:ext cx="2008282" cy="640080"/>
        </a:xfrm>
        <a:prstGeom prst="roundRect">
          <a:avLst/>
        </a:prstGeom>
        <a:solidFill>
          <a:srgbClr val="FF0000"/>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chemeClr val="bg1"/>
              </a:solidFill>
              <a:latin typeface="Calibri" panose="020F0502020204030204" pitchFamily="34" charset="0"/>
              <a:ea typeface="Calibri" panose="020F0502020204030204" pitchFamily="34" charset="0"/>
              <a:cs typeface="Calibri" panose="020F0502020204030204" pitchFamily="34" charset="0"/>
            </a:rPr>
            <a:t>1. Opis</a:t>
          </a:r>
          <a:r>
            <a:rPr lang="hr-HR"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RM</a:t>
          </a:r>
          <a:endParaRPr lang="en-GB"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4</xdr:col>
      <xdr:colOff>571500</xdr:colOff>
      <xdr:row>17</xdr:row>
      <xdr:rowOff>45720</xdr:rowOff>
    </xdr:from>
    <xdr:to>
      <xdr:col>9</xdr:col>
      <xdr:colOff>403500</xdr:colOff>
      <xdr:row>21</xdr:row>
      <xdr:rowOff>0</xdr:rowOff>
    </xdr:to>
    <xdr:sp macro="" textlink="">
      <xdr:nvSpPr>
        <xdr:cNvPr id="4" name="TextBox 3">
          <a:extLst>
            <a:ext uri="{FF2B5EF4-FFF2-40B4-BE49-F238E27FC236}">
              <a16:creationId xmlns:a16="http://schemas.microsoft.com/office/drawing/2014/main" id="{303F6529-09AB-4B58-9F9F-844657070B52}"/>
            </a:ext>
          </a:extLst>
        </xdr:cNvPr>
        <xdr:cNvSpPr txBox="1"/>
      </xdr:nvSpPr>
      <xdr:spPr>
        <a:xfrm>
          <a:off x="2819400" y="3284220"/>
          <a:ext cx="2880000" cy="71628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a:solidFill>
                <a:schemeClr val="dk1"/>
              </a:solidFill>
              <a:effectLst/>
              <a:latin typeface="Calibri" panose="020F0502020204030204" pitchFamily="34" charset="0"/>
              <a:ea typeface="Calibri" panose="020F0502020204030204" pitchFamily="34" charset="0"/>
              <a:cs typeface="Calibri" panose="020F0502020204030204" pitchFamily="34" charset="0"/>
            </a:rPr>
            <a:t>Na</a:t>
          </a:r>
          <a:r>
            <a:rPr lang="hr-HR"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ovom radnom listu </a:t>
          </a:r>
          <a:r>
            <a:rPr lang="hr-HR"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upisujete radna mjesta i</a:t>
          </a:r>
          <a:r>
            <a:rPr lang="hr-HR"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dodjeljujete im kratke opise i druge relevantne informacije</a:t>
          </a:r>
          <a:endParaRPr lang="hr-HR">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xdr:col>
      <xdr:colOff>0</xdr:colOff>
      <xdr:row>22</xdr:row>
      <xdr:rowOff>9525</xdr:rowOff>
    </xdr:from>
    <xdr:to>
      <xdr:col>4</xdr:col>
      <xdr:colOff>179482</xdr:colOff>
      <xdr:row>25</xdr:row>
      <xdr:rowOff>76200</xdr:rowOff>
    </xdr:to>
    <xdr:sp macro="" textlink="">
      <xdr:nvSpPr>
        <xdr:cNvPr id="5" name="Rectangle: Rounded Corners 4">
          <a:hlinkClick xmlns:r="http://schemas.openxmlformats.org/officeDocument/2006/relationships" r:id="rId5"/>
          <a:extLst>
            <a:ext uri="{FF2B5EF4-FFF2-40B4-BE49-F238E27FC236}">
              <a16:creationId xmlns:a16="http://schemas.microsoft.com/office/drawing/2014/main" id="{01F47DDE-52DA-48E5-B3D8-7C4A19AA7D02}"/>
            </a:ext>
          </a:extLst>
        </xdr:cNvPr>
        <xdr:cNvSpPr/>
      </xdr:nvSpPr>
      <xdr:spPr>
        <a:xfrm>
          <a:off x="419100" y="7058025"/>
          <a:ext cx="2008282" cy="638175"/>
        </a:xfrm>
        <a:prstGeom prst="roundRect">
          <a:avLst/>
        </a:prstGeom>
        <a:solidFill>
          <a:srgbClr val="FF0000"/>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chemeClr val="bg1"/>
              </a:solidFill>
              <a:latin typeface="Calibri" panose="020F0502020204030204" pitchFamily="34" charset="0"/>
              <a:ea typeface="Calibri" panose="020F0502020204030204" pitchFamily="34" charset="0"/>
              <a:cs typeface="Calibri" panose="020F0502020204030204" pitchFamily="34" charset="0"/>
            </a:rPr>
            <a:t>2. Vrednovanje</a:t>
          </a:r>
          <a:endParaRPr lang="en-GB"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xdr:col>
      <xdr:colOff>19050</xdr:colOff>
      <xdr:row>32</xdr:row>
      <xdr:rowOff>137160</xdr:rowOff>
    </xdr:from>
    <xdr:to>
      <xdr:col>4</xdr:col>
      <xdr:colOff>198532</xdr:colOff>
      <xdr:row>36</xdr:row>
      <xdr:rowOff>71773</xdr:rowOff>
    </xdr:to>
    <xdr:sp macro="" textlink="">
      <xdr:nvSpPr>
        <xdr:cNvPr id="7" name="Rectangle: Rounded Corners 6">
          <a:hlinkClick xmlns:r="http://schemas.openxmlformats.org/officeDocument/2006/relationships" r:id="rId6"/>
          <a:extLst>
            <a:ext uri="{FF2B5EF4-FFF2-40B4-BE49-F238E27FC236}">
              <a16:creationId xmlns:a16="http://schemas.microsoft.com/office/drawing/2014/main" id="{99290686-413D-4F5A-86C2-A26CADA5FA0C}"/>
            </a:ext>
          </a:extLst>
        </xdr:cNvPr>
        <xdr:cNvSpPr/>
      </xdr:nvSpPr>
      <xdr:spPr>
        <a:xfrm>
          <a:off x="438150" y="9281160"/>
          <a:ext cx="2008282" cy="696613"/>
        </a:xfrm>
        <a:prstGeom prst="roundRect">
          <a:avLst/>
        </a:prstGeom>
        <a:solidFill>
          <a:srgbClr val="FF0000"/>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chemeClr val="bg1"/>
              </a:solidFill>
              <a:latin typeface="Calibri" panose="020F0502020204030204" pitchFamily="34" charset="0"/>
              <a:ea typeface="Calibri" panose="020F0502020204030204" pitchFamily="34" charset="0"/>
              <a:cs typeface="Calibri" panose="020F0502020204030204" pitchFamily="34" charset="0"/>
            </a:rPr>
            <a:t>4. Zastupljenost</a:t>
          </a:r>
          <a:r>
            <a:rPr lang="hr-HR"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spolova</a:t>
          </a:r>
          <a:endParaRPr lang="en-GB"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xdr:col>
      <xdr:colOff>11430</xdr:colOff>
      <xdr:row>27</xdr:row>
      <xdr:rowOff>83821</xdr:rowOff>
    </xdr:from>
    <xdr:to>
      <xdr:col>4</xdr:col>
      <xdr:colOff>190912</xdr:colOff>
      <xdr:row>31</xdr:row>
      <xdr:rowOff>22861</xdr:rowOff>
    </xdr:to>
    <xdr:sp macro="" textlink="">
      <xdr:nvSpPr>
        <xdr:cNvPr id="9" name="Rectangle: Rounded Corners 8">
          <a:hlinkClick xmlns:r="http://schemas.openxmlformats.org/officeDocument/2006/relationships" r:id="rId7"/>
          <a:extLst>
            <a:ext uri="{FF2B5EF4-FFF2-40B4-BE49-F238E27FC236}">
              <a16:creationId xmlns:a16="http://schemas.microsoft.com/office/drawing/2014/main" id="{4290F9C0-E353-4EB7-A7E0-EAE0F5601C20}"/>
            </a:ext>
          </a:extLst>
        </xdr:cNvPr>
        <xdr:cNvSpPr/>
      </xdr:nvSpPr>
      <xdr:spPr>
        <a:xfrm>
          <a:off x="430530" y="8084821"/>
          <a:ext cx="2008282" cy="701040"/>
        </a:xfrm>
        <a:prstGeom prst="roundRect">
          <a:avLst/>
        </a:prstGeom>
        <a:solidFill>
          <a:srgbClr val="FF0000"/>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chemeClr val="bg1"/>
              </a:solidFill>
              <a:latin typeface="Calibri" panose="020F0502020204030204" pitchFamily="34" charset="0"/>
              <a:ea typeface="Calibri" panose="020F0502020204030204" pitchFamily="34" charset="0"/>
              <a:cs typeface="Calibri" panose="020F0502020204030204" pitchFamily="34" charset="0"/>
            </a:rPr>
            <a:t>3. Kategorije</a:t>
          </a:r>
          <a:r>
            <a:rPr lang="hr-HR"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složenosti</a:t>
          </a:r>
          <a:endParaRPr lang="en-GB"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5</xdr:col>
      <xdr:colOff>19050</xdr:colOff>
      <xdr:row>22</xdr:row>
      <xdr:rowOff>0</xdr:rowOff>
    </xdr:from>
    <xdr:to>
      <xdr:col>9</xdr:col>
      <xdr:colOff>460650</xdr:colOff>
      <xdr:row>25</xdr:row>
      <xdr:rowOff>152400</xdr:rowOff>
    </xdr:to>
    <xdr:sp macro="" textlink="">
      <xdr:nvSpPr>
        <xdr:cNvPr id="13" name="TextBox 12">
          <a:extLst>
            <a:ext uri="{FF2B5EF4-FFF2-40B4-BE49-F238E27FC236}">
              <a16:creationId xmlns:a16="http://schemas.microsoft.com/office/drawing/2014/main" id="{06C380F9-6EBD-4B1B-9D5B-51E90AF9714B}"/>
            </a:ext>
          </a:extLst>
        </xdr:cNvPr>
        <xdr:cNvSpPr txBox="1"/>
      </xdr:nvSpPr>
      <xdr:spPr>
        <a:xfrm>
          <a:off x="2876550" y="4381500"/>
          <a:ext cx="2880000" cy="72390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a:latin typeface="Calibri" panose="020F0502020204030204" pitchFamily="34" charset="0"/>
              <a:ea typeface="Calibri" panose="020F0502020204030204" pitchFamily="34" charset="0"/>
              <a:cs typeface="Calibri" panose="020F0502020204030204" pitchFamily="34" charset="0"/>
            </a:rPr>
            <a:t>Ovdje se</a:t>
          </a:r>
          <a:r>
            <a:rPr lang="hr-HR" sz="1100" baseline="0">
              <a:latin typeface="Calibri" panose="020F0502020204030204" pitchFamily="34" charset="0"/>
              <a:ea typeface="Calibri" panose="020F0502020204030204" pitchFamily="34" charset="0"/>
              <a:cs typeface="Calibri" panose="020F0502020204030204" pitchFamily="34" charset="0"/>
            </a:rPr>
            <a:t> provodi vrednovanje svakog radnog mjesta dodjeljivanjem bodova prema svakom podkriteriju</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4</xdr:col>
      <xdr:colOff>605790</xdr:colOff>
      <xdr:row>26</xdr:row>
      <xdr:rowOff>53340</xdr:rowOff>
    </xdr:from>
    <xdr:to>
      <xdr:col>9</xdr:col>
      <xdr:colOff>437790</xdr:colOff>
      <xdr:row>31</xdr:row>
      <xdr:rowOff>121920</xdr:rowOff>
    </xdr:to>
    <xdr:sp macro="" textlink="">
      <xdr:nvSpPr>
        <xdr:cNvPr id="14" name="TextBox 13">
          <a:extLst>
            <a:ext uri="{FF2B5EF4-FFF2-40B4-BE49-F238E27FC236}">
              <a16:creationId xmlns:a16="http://schemas.microsoft.com/office/drawing/2014/main" id="{9CD38D8F-9677-4C2D-B6E8-8C1E9276947C}"/>
            </a:ext>
          </a:extLst>
        </xdr:cNvPr>
        <xdr:cNvSpPr txBox="1"/>
      </xdr:nvSpPr>
      <xdr:spPr>
        <a:xfrm>
          <a:off x="2868930" y="4808220"/>
          <a:ext cx="2880000" cy="98298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a:solidFill>
                <a:schemeClr val="dk1"/>
              </a:solidFill>
              <a:effectLst/>
              <a:latin typeface="Calibri" panose="020F0502020204030204" pitchFamily="34" charset="0"/>
              <a:ea typeface="Calibri" panose="020F0502020204030204" pitchFamily="34" charset="0"/>
              <a:cs typeface="Calibri" panose="020F0502020204030204" pitchFamily="34" charset="0"/>
            </a:rPr>
            <a:t>Ovdje možete unijeti eventualne promjene bodovnih</a:t>
          </a:r>
          <a:r>
            <a:rPr lang="hr-HR"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raspona kategorija složenosti. Također u ovom radnom listu</a:t>
          </a:r>
          <a:r>
            <a:rPr lang="hr-HR"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ćete odrediti</a:t>
          </a:r>
          <a:r>
            <a:rPr lang="hr-HR"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raspone platnih razreda.</a:t>
          </a:r>
        </a:p>
      </xdr:txBody>
    </xdr:sp>
    <xdr:clientData/>
  </xdr:twoCellAnchor>
  <xdr:twoCellAnchor>
    <xdr:from>
      <xdr:col>5</xdr:col>
      <xdr:colOff>3810</xdr:colOff>
      <xdr:row>32</xdr:row>
      <xdr:rowOff>76200</xdr:rowOff>
    </xdr:from>
    <xdr:to>
      <xdr:col>9</xdr:col>
      <xdr:colOff>445410</xdr:colOff>
      <xdr:row>36</xdr:row>
      <xdr:rowOff>9525</xdr:rowOff>
    </xdr:to>
    <xdr:sp macro="" textlink="">
      <xdr:nvSpPr>
        <xdr:cNvPr id="15" name="TextBox 14">
          <a:extLst>
            <a:ext uri="{FF2B5EF4-FFF2-40B4-BE49-F238E27FC236}">
              <a16:creationId xmlns:a16="http://schemas.microsoft.com/office/drawing/2014/main" id="{6F1F5413-967A-45B3-AFF9-6BA1B2E6C878}"/>
            </a:ext>
          </a:extLst>
        </xdr:cNvPr>
        <xdr:cNvSpPr txBox="1"/>
      </xdr:nvSpPr>
      <xdr:spPr>
        <a:xfrm>
          <a:off x="2861310" y="6362700"/>
          <a:ext cx="2880000" cy="695325"/>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a:latin typeface="Calibri" panose="020F0502020204030204" pitchFamily="34" charset="0"/>
              <a:ea typeface="Calibri" panose="020F0502020204030204" pitchFamily="34" charset="0"/>
              <a:cs typeface="Calibri" panose="020F0502020204030204" pitchFamily="34" charset="0"/>
            </a:rPr>
            <a:t>Ovdje</a:t>
          </a:r>
          <a:r>
            <a:rPr lang="hr-HR" sz="1100" baseline="0">
              <a:latin typeface="Calibri" panose="020F0502020204030204" pitchFamily="34" charset="0"/>
              <a:ea typeface="Calibri" panose="020F0502020204030204" pitchFamily="34" charset="0"/>
              <a:cs typeface="Calibri" panose="020F0502020204030204" pitchFamily="34" charset="0"/>
            </a:rPr>
            <a:t> upišite zastupljenost spolova prema svakom radnom mjestu</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FAD299-40C3-486D-839A-063EAA6FB268}" name="Kategorije" displayName="Kategorije" ref="C121:I131" totalsRowShown="0" headerRowDxfId="43" dataDxfId="41" headerRowBorderDxfId="42" tableBorderDxfId="40" totalsRowBorderDxfId="39" headerRowCellStyle="Normal 2">
  <autoFilter ref="C121:I131" xr:uid="{69FAD299-40C3-486D-839A-063EAA6FB268}"/>
  <tableColumns count="7">
    <tableColumn id="2" xr3:uid="{FF230041-FF42-4EFD-A20A-8EB8A3682FA8}" name="Kategorija složenosti" dataDxfId="38" dataCellStyle="Normal 2">
      <calculatedColumnFormula>'Kategorije složenosti'!C6</calculatedColumnFormula>
    </tableColumn>
    <tableColumn id="3" xr3:uid="{F8D2CBED-E9D2-4E64-B8A8-CFDE95FF35D6}" name="Raspon bodova" dataDxfId="37" dataCellStyle="Normal 2">
      <calculatedColumnFormula>'Kategorije složenosti'!D6</calculatedColumnFormula>
    </tableColumn>
    <tableColumn id="4" xr3:uid="{ADF76344-99AE-4E7B-8774-CB390867537A}" name="Uloga/Radna mjesta" dataDxfId="36" dataCellStyle="Normal 2">
      <calculatedColumnFormula>'Kategorije složenosti'!E6</calculatedColumnFormula>
    </tableColumn>
    <tableColumn id="5" xr3:uid="{F29F2173-6489-4A10-A21C-3BE5796D6314}" name="Minimum" dataDxfId="35" dataCellStyle="Normal 2">
      <calculatedColumnFormula>'Kategorije složenosti'!F6</calculatedColumnFormula>
    </tableColumn>
    <tableColumn id="6" xr3:uid="{CE552E22-33B4-4C40-A720-3234FB8466CE}" name="Maksimum" dataDxfId="34" dataCellStyle="Normal 2">
      <calculatedColumnFormula>'Kategorije složenosti'!G6</calculatedColumnFormula>
    </tableColumn>
    <tableColumn id="7" xr3:uid="{223A199E-ABF4-4E4B-81E3-4E8A3EF75AFA}" name="Minimum platnog razreda" dataDxfId="33" dataCellStyle="Normal 2">
      <calculatedColumnFormula>IF('Kategorije složenosti'!H6=0,"",'Kategorije složenosti'!H6)</calculatedColumnFormula>
    </tableColumn>
    <tableColumn id="8" xr3:uid="{24B267AB-A6BE-4CE4-85DF-54FB982F735C}" name="Maksimum platnog razreda" dataDxfId="32" dataCellStyle="Normal 2">
      <calculatedColumnFormula>IF('Kategorije složenosti'!I6=0,"",'Kategorije složenosti'!I6)</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A57FA4B-70E5-44A4-8507-0B3DFBD3BEDA}" name="Radna_mjesta" displayName="Radna_mjesta" ref="B5:I10" totalsRowShown="0">
  <autoFilter ref="B5:I10" xr:uid="{49A8933B-51FF-4962-B3A9-DE70518CCFAB}"/>
  <tableColumns count="8">
    <tableColumn id="1" xr3:uid="{C69B2B4C-55F6-4F6C-BF2A-75B3ABCCC430}" name="#" dataDxfId="31" dataCellStyle="Normal 2"/>
    <tableColumn id="2" xr3:uid="{A82BA7B1-78E7-4E78-8B7C-12E5E795FEE7}" name="Naziv radnog mjesta" dataDxfId="30" dataCellStyle="Normal 2"/>
    <tableColumn id="3" xr3:uid="{297E3C69-3E71-4E37-9AFB-4C43B599F38C}" name="Opis glavnih zadataka" dataDxfId="29" dataCellStyle="Normal 2"/>
    <tableColumn id="6" xr3:uid="{0C3999DD-FD75-415E-A886-38AE9B006BFA}" name="Svrha radnog mjesta" dataDxfId="28" dataCellStyle="Normal 2"/>
    <tableColumn id="4" xr3:uid="{E82B0338-3D24-4520-B460-1BBDE19ECD1C}" name="ORG jedinica" dataDxfId="27" dataCellStyle="Normal 2"/>
    <tableColumn id="5" xr3:uid="{7AC1AC3C-B186-43B9-95C1-93A421455DEC}" name="Direktna linija odgovornosti" dataDxfId="26" dataCellStyle="Normal 2"/>
    <tableColumn id="7" xr3:uid="{1CBC2644-9504-4AA8-AE53-36519C0F57A8}" name="Komentar"/>
    <tableColumn id="8" xr3:uid="{4A4F603F-F5D1-4822-9F54-C402313E3EBC}" name="Kategorija složenosti/Platni razred"/>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A8933B-51FF-4962-B3A9-DE70518CCFAB}" name="Vrednovanje" displayName="Vrednovanje" ref="B10:V15" totalsRowShown="0" headerRowDxfId="25" dataDxfId="24">
  <autoFilter ref="B10:V15" xr:uid="{49A8933B-51FF-4962-B3A9-DE70518CCFAB}"/>
  <tableColumns count="21">
    <tableColumn id="1" xr3:uid="{2FF92A4C-83A3-450F-B0DB-7DD75EA04907}" name="#" dataDxfId="23"/>
    <tableColumn id="2" xr3:uid="{88C76601-18E1-4F11-8F7A-3078BA5EEDE5}" name="Naziv radnog mjesta" dataDxfId="22"/>
    <tableColumn id="3" xr3:uid="{D3BCA89F-131F-4364-8145-6ED32DB5915D}" name="1.1 Stručna znanja i iskustvo" dataDxfId="21"/>
    <tableColumn id="4" xr3:uid="{C1011B93-17A8-412C-B299-38211E4D00C2}" name="1.2 Vještine planiranja i organizacije" dataDxfId="20"/>
    <tableColumn id="5" xr3:uid="{DEDFAFF3-2F82-4E1D-B637-7A804E5A4C89}" name="1.3 Interpersonalne i komunikacijske vještine" dataDxfId="19"/>
    <tableColumn id="6" xr3:uid="{530BF055-A525-4079-87C7-D3315DFF04BF}" name="1.4 Vještine rješavanja problema" dataDxfId="18"/>
    <tableColumn id="7" xr3:uid="{1401F88D-B277-4C6F-B1F4-40681445CC56}" name="1.5 Dodatna znanja" dataDxfId="17"/>
    <tableColumn id="8" xr3:uid="{45E92CBC-0261-4F78-B5BE-A8E5C6D85CE6}" name="1.6 Tjelesne /manualne vještine" dataDxfId="16"/>
    <tableColumn id="9" xr3:uid="{B5DEECF7-5E3A-4548-B565-3302C68D7763}" name="2.1 Odgovornost za ljude" dataDxfId="15"/>
    <tableColumn id="10" xr3:uid="{F9DA315A-6D3B-4693-8CF2-1BFEBAED17D3}" name="2.2 Odgovornost za financijske resurse" dataDxfId="14"/>
    <tableColumn id="11" xr3:uid="{C2347372-39CD-4381-9D3F-B22A63FA9865}" name="2.3 Odgovornost za materijalna dobra i opremu " dataDxfId="13"/>
    <tableColumn id="12" xr3:uid="{E1B16027-DBF4-430F-A319-B98107E362E5}" name="2.4 Odgovornost za informacije" dataDxfId="12"/>
    <tableColumn id="13" xr3:uid="{F8AB0758-6FA0-4CAB-819D-D2DFE0DAD0B3}" name="2.5 Utjecaj na rezultat " dataDxfId="11"/>
    <tableColumn id="14" xr3:uid="{3FE95418-6F16-400D-8134-1BC8A4593FFE}" name="3.1 Zahtjevnost razmišljanja" dataDxfId="10"/>
    <tableColumn id="15" xr3:uid="{BA7457A1-41D1-49C4-981B-26A2B23D9EAB}" name="3.2 Donošenje i provođenje odluka" dataDxfId="9"/>
    <tableColumn id="16" xr3:uid="{29ED6FE9-AE00-4977-99F4-6A61CDB8CD1E}" name="3.3 Psihosocijalni i emocionalni zahtjevi" dataDxfId="8"/>
    <tableColumn id="17" xr3:uid="{1A3975BF-BFD5-4DF4-92A1-683AC634FAAF}" name="3.4 Fizičko opterećenje" dataDxfId="7"/>
    <tableColumn id="18" xr3:uid="{449693E9-CA56-48DA-B577-02BAF455F6D0}" name="4.1 Radno okruženje" dataDxfId="6"/>
    <tableColumn id="19" xr3:uid="{3D6E70EE-540B-4289-B015-BA18B458040A}" name="4.2 Organizacijsko okruženje" dataDxfId="5"/>
    <tableColumn id="20" xr3:uid="{0C5BFD9B-E722-4089-AEE0-2966F07A1D94}" name="UKUPNO BODOVA - REZULTATI VREDNOVANJA" dataDxfId="4">
      <calculatedColumnFormula>IF(SUM(D11:T11)=0,"",SUM(D11:T11))</calculatedColumnFormula>
    </tableColumn>
    <tableColumn id="21" xr3:uid="{A83F166A-9992-4BDC-AC73-2AEEBD5556AE}" name="Nova kategorija složenosti prema rezultatima vrednovanja/NOVI PLATNI RAZREDA" dataDxfId="3">
      <calculatedColumnFormula>IF(Vrednovanje[[#This Row],[UKUPNO BODOVA - REZULTATI VREDNOVANJA]]="","",_xlfn.XLOOKUP(Vrednovanje[[#This Row],[UKUPNO BODOVA - REZULTATI VREDNOVANJA]],Kategorije[Minimum],Kategorije[Kategorija složenosti],"",-1,1))</calculatedColumnFormula>
    </tableColumn>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2B905D-29A4-4197-879B-8AD00DEB02C7}" name="Table42" displayName="Table42" ref="C5:I15" totalsRowShown="0" headerRowDxfId="54" headerRowBorderDxfId="53" tableBorderDxfId="52" totalsRowBorderDxfId="51" headerRowCellStyle="Normal 2">
  <autoFilter ref="C5:I15" xr:uid="{69FAD299-40C3-486D-839A-063EAA6FB268}"/>
  <tableColumns count="7">
    <tableColumn id="2" xr3:uid="{4A5E3F9E-39B7-4A41-A853-512B62D0C6BD}" name="Kategorija složenosti" dataDxfId="50" dataCellStyle="Normal 2"/>
    <tableColumn id="3" xr3:uid="{38CEEA83-6261-4179-87F0-A45D781BD096}" name="Raspon bodova" dataDxfId="49" dataCellStyle="Normal 2">
      <calculatedColumnFormula>F6&amp;" - "&amp;G6</calculatedColumnFormula>
    </tableColumn>
    <tableColumn id="4" xr3:uid="{AADA2B6E-E68D-4850-BEB5-5009A38BF811}" name="Uloga/Radna mjesta" dataDxfId="48" dataCellStyle="Normal 2"/>
    <tableColumn id="5" xr3:uid="{13B583B5-3818-430B-B743-53713F47D5BF}" name="Minimum" dataDxfId="47" dataCellStyle="Normal 2"/>
    <tableColumn id="6" xr3:uid="{E6F43415-9CC2-404E-8B9D-13C983558A0A}" name="Maksimum" dataDxfId="46" dataCellStyle="Normal 2"/>
    <tableColumn id="7" xr3:uid="{AE218C8C-71C5-485B-8D6E-E5AD4A26C8E1}" name="Minimum platnog razreda (EUR)" dataDxfId="45" dataCellStyle="Normal 2"/>
    <tableColumn id="8" xr3:uid="{4A4D8294-3114-4F64-8CD4-222D29413CCD}" name="Maksimum platnog razreda (EUR)" dataDxfId="44"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7097A5D-4E22-441C-9F75-CFE4431290D4}">
  <we:reference id="29673e3c-d826-4f00-92ee-162334a52b1a" version="1.0.0.8" store="EXCatalog" storeType="EXCatalog"/>
  <we:alternateReferences>
    <we:reference id="WA200009404" version="1.0.0.8" store="en-US" storeType="OMEX"/>
  </we:alternateReferences>
  <we:properties>
    <we:property name="claude.fileId" value="&quot;59bf559c-eb84-4c0d-96ba-5066cbfeb37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CB3D1-9620-4265-9C9E-2E2240829BCF}">
  <sheetPr codeName="Sheet3"/>
  <dimension ref="A1"/>
  <sheetViews>
    <sheetView showGridLines="0" tabSelected="1" zoomScaleNormal="100" workbookViewId="0">
      <selection activeCell="K32" sqref="K32"/>
    </sheetView>
  </sheetViews>
  <sheetFormatPr defaultRowHeight="14.4"/>
  <cols>
    <col min="1" max="1" width="6.332031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FAE8F-7FCB-4C93-9D35-4E5C1DC251F0}">
  <sheetPr codeName="Sheet10"/>
  <dimension ref="A1:P32"/>
  <sheetViews>
    <sheetView showGridLines="0" zoomScale="80" zoomScaleNormal="80" workbookViewId="0"/>
  </sheetViews>
  <sheetFormatPr defaultColWidth="11.44140625" defaultRowHeight="14.4"/>
  <cols>
    <col min="1" max="1" width="3" style="2" customWidth="1"/>
    <col min="2" max="2" width="3.6640625" style="4" customWidth="1"/>
    <col min="3" max="3" width="39.33203125" style="2" customWidth="1"/>
    <col min="4" max="4" width="45.109375" style="2" customWidth="1"/>
    <col min="5" max="11" width="21.44140625" style="3" customWidth="1"/>
    <col min="12" max="12" width="14.88671875" style="3" customWidth="1"/>
    <col min="13" max="13" width="6.44140625" style="3" customWidth="1"/>
    <col min="14" max="14" width="39.6640625" style="3" customWidth="1"/>
    <col min="15" max="15" width="10.5546875" style="3" customWidth="1"/>
    <col min="16" max="16" width="15.44140625" style="2" customWidth="1"/>
    <col min="17" max="17" width="15.109375" style="2" customWidth="1"/>
    <col min="18" max="16384" width="11.44140625" style="2"/>
  </cols>
  <sheetData>
    <row r="1" spans="1:11" s="3" customFormat="1" ht="12" customHeight="1">
      <c r="A1" s="2"/>
      <c r="B1" s="4"/>
      <c r="C1" s="4"/>
      <c r="D1" s="4"/>
      <c r="E1" s="5"/>
      <c r="F1" s="5"/>
      <c r="G1" s="5"/>
      <c r="H1" s="5"/>
      <c r="I1" s="5"/>
      <c r="J1" s="5"/>
    </row>
    <row r="2" spans="1:11" s="3" customFormat="1" ht="18">
      <c r="A2" s="2"/>
      <c r="B2" s="10"/>
      <c r="C2" s="55" t="s">
        <v>176</v>
      </c>
      <c r="D2" s="8"/>
      <c r="E2" s="5"/>
      <c r="F2" s="5"/>
      <c r="G2" s="5"/>
      <c r="H2" s="5"/>
      <c r="I2" s="5"/>
      <c r="J2" s="5"/>
    </row>
    <row r="3" spans="1:11" s="3" customFormat="1" ht="8.25" customHeight="1">
      <c r="A3" s="2"/>
      <c r="B3" s="4"/>
      <c r="C3" s="6"/>
      <c r="D3" s="8"/>
      <c r="E3" s="5"/>
      <c r="F3" s="5"/>
      <c r="G3" s="5"/>
      <c r="H3" s="5"/>
      <c r="I3" s="5"/>
      <c r="J3" s="5"/>
    </row>
    <row r="4" spans="1:11" s="3" customFormat="1" ht="31.5" customHeight="1">
      <c r="A4" s="2"/>
      <c r="B4" s="4"/>
      <c r="C4" s="56" t="s">
        <v>31</v>
      </c>
      <c r="D4" s="56" t="s">
        <v>21</v>
      </c>
      <c r="E4" s="307" t="s">
        <v>177</v>
      </c>
      <c r="F4" s="307"/>
      <c r="G4" s="307"/>
      <c r="H4" s="307"/>
      <c r="I4" s="307"/>
      <c r="J4" s="307"/>
      <c r="K4" s="307"/>
    </row>
    <row r="5" spans="1:11" s="3" customFormat="1" ht="61.5" customHeight="1">
      <c r="A5" s="2"/>
      <c r="B5" s="4"/>
      <c r="C5" s="308" t="s">
        <v>204</v>
      </c>
      <c r="D5" s="57" t="s">
        <v>2</v>
      </c>
      <c r="E5" s="309" t="s">
        <v>217</v>
      </c>
      <c r="F5" s="310"/>
      <c r="G5" s="310"/>
      <c r="H5" s="310"/>
      <c r="I5" s="310"/>
      <c r="J5" s="310"/>
      <c r="K5" s="311"/>
    </row>
    <row r="6" spans="1:11" s="3" customFormat="1" ht="52.5" customHeight="1">
      <c r="A6" s="2"/>
      <c r="B6" s="4"/>
      <c r="C6" s="308"/>
      <c r="D6" s="57" t="s">
        <v>19</v>
      </c>
      <c r="E6" s="309" t="s">
        <v>178</v>
      </c>
      <c r="F6" s="310"/>
      <c r="G6" s="310"/>
      <c r="H6" s="310"/>
      <c r="I6" s="310"/>
      <c r="J6" s="310"/>
      <c r="K6" s="311"/>
    </row>
    <row r="7" spans="1:11" s="3" customFormat="1" ht="38.25" customHeight="1">
      <c r="A7" s="2"/>
      <c r="B7" s="4"/>
      <c r="C7" s="308"/>
      <c r="D7" s="57" t="s">
        <v>17</v>
      </c>
      <c r="E7" s="309" t="s">
        <v>179</v>
      </c>
      <c r="F7" s="310"/>
      <c r="G7" s="310"/>
      <c r="H7" s="310"/>
      <c r="I7" s="310"/>
      <c r="J7" s="310"/>
      <c r="K7" s="311"/>
    </row>
    <row r="8" spans="1:11" s="3" customFormat="1" ht="67.5" customHeight="1">
      <c r="A8" s="2"/>
      <c r="B8" s="4"/>
      <c r="C8" s="308"/>
      <c r="D8" s="57" t="s">
        <v>186</v>
      </c>
      <c r="E8" s="309" t="s">
        <v>218</v>
      </c>
      <c r="F8" s="310"/>
      <c r="G8" s="310"/>
      <c r="H8" s="310"/>
      <c r="I8" s="310"/>
      <c r="J8" s="310"/>
      <c r="K8" s="311"/>
    </row>
    <row r="9" spans="1:11" s="3" customFormat="1" ht="66" customHeight="1">
      <c r="A9" s="2"/>
      <c r="B9" s="4"/>
      <c r="C9" s="308"/>
      <c r="D9" s="57" t="s">
        <v>45</v>
      </c>
      <c r="E9" s="309" t="s">
        <v>205</v>
      </c>
      <c r="F9" s="310"/>
      <c r="G9" s="310"/>
      <c r="H9" s="310"/>
      <c r="I9" s="310"/>
      <c r="J9" s="310"/>
      <c r="K9" s="311"/>
    </row>
    <row r="10" spans="1:11" s="3" customFormat="1" ht="48" customHeight="1">
      <c r="A10" s="2"/>
      <c r="B10" s="4"/>
      <c r="C10" s="308"/>
      <c r="D10" s="57" t="s">
        <v>70</v>
      </c>
      <c r="E10" s="309" t="s">
        <v>180</v>
      </c>
      <c r="F10" s="310"/>
      <c r="G10" s="310"/>
      <c r="H10" s="310"/>
      <c r="I10" s="310"/>
      <c r="J10" s="310"/>
      <c r="K10" s="311"/>
    </row>
    <row r="11" spans="1:11" s="3" customFormat="1" ht="80.25" customHeight="1">
      <c r="A11" s="2"/>
      <c r="B11" s="4"/>
      <c r="C11" s="314" t="s">
        <v>181</v>
      </c>
      <c r="D11" s="58" t="s">
        <v>71</v>
      </c>
      <c r="E11" s="309" t="s">
        <v>219</v>
      </c>
      <c r="F11" s="310"/>
      <c r="G11" s="310"/>
      <c r="H11" s="310"/>
      <c r="I11" s="310"/>
      <c r="J11" s="310"/>
      <c r="K11" s="311"/>
    </row>
    <row r="12" spans="1:11" s="3" customFormat="1" ht="57.75" customHeight="1">
      <c r="A12" s="2"/>
      <c r="B12" s="4"/>
      <c r="C12" s="314"/>
      <c r="D12" s="58" t="s">
        <v>20</v>
      </c>
      <c r="E12" s="309" t="s">
        <v>220</v>
      </c>
      <c r="F12" s="310"/>
      <c r="G12" s="310"/>
      <c r="H12" s="310"/>
      <c r="I12" s="310"/>
      <c r="J12" s="310"/>
      <c r="K12" s="311"/>
    </row>
    <row r="13" spans="1:11" s="3" customFormat="1" ht="61.5" customHeight="1">
      <c r="A13" s="2"/>
      <c r="B13" s="4"/>
      <c r="C13" s="314"/>
      <c r="D13" s="58" t="s">
        <v>72</v>
      </c>
      <c r="E13" s="309" t="s">
        <v>182</v>
      </c>
      <c r="F13" s="310"/>
      <c r="G13" s="310"/>
      <c r="H13" s="310"/>
      <c r="I13" s="310"/>
      <c r="J13" s="310"/>
      <c r="K13" s="311"/>
    </row>
    <row r="14" spans="1:11" s="3" customFormat="1" ht="52.5" customHeight="1">
      <c r="A14" s="2"/>
      <c r="B14" s="4"/>
      <c r="C14" s="314"/>
      <c r="D14" s="58" t="s">
        <v>73</v>
      </c>
      <c r="E14" s="309" t="s">
        <v>221</v>
      </c>
      <c r="F14" s="310"/>
      <c r="G14" s="310"/>
      <c r="H14" s="310"/>
      <c r="I14" s="310"/>
      <c r="J14" s="310"/>
      <c r="K14" s="311"/>
    </row>
    <row r="15" spans="1:11" s="3" customFormat="1" ht="75.75" customHeight="1">
      <c r="A15" s="2"/>
      <c r="B15" s="4"/>
      <c r="C15" s="314"/>
      <c r="D15" s="58" t="s">
        <v>74</v>
      </c>
      <c r="E15" s="309" t="s">
        <v>222</v>
      </c>
      <c r="F15" s="310"/>
      <c r="G15" s="310"/>
      <c r="H15" s="310"/>
      <c r="I15" s="310"/>
      <c r="J15" s="310"/>
      <c r="K15" s="311"/>
    </row>
    <row r="16" spans="1:11" s="3" customFormat="1" ht="66" customHeight="1">
      <c r="A16" s="2"/>
      <c r="B16" s="4"/>
      <c r="C16" s="315" t="s">
        <v>202</v>
      </c>
      <c r="D16" s="59" t="s">
        <v>3</v>
      </c>
      <c r="E16" s="309" t="s">
        <v>206</v>
      </c>
      <c r="F16" s="310"/>
      <c r="G16" s="310"/>
      <c r="H16" s="310"/>
      <c r="I16" s="310"/>
      <c r="J16" s="310"/>
      <c r="K16" s="311"/>
    </row>
    <row r="17" spans="1:16" s="3" customFormat="1" ht="54" customHeight="1">
      <c r="A17" s="2"/>
      <c r="B17" s="4"/>
      <c r="C17" s="315"/>
      <c r="D17" s="59" t="s">
        <v>4</v>
      </c>
      <c r="E17" s="309" t="s">
        <v>223</v>
      </c>
      <c r="F17" s="310"/>
      <c r="G17" s="310"/>
      <c r="H17" s="310"/>
      <c r="I17" s="310"/>
      <c r="J17" s="310"/>
      <c r="K17" s="311"/>
    </row>
    <row r="18" spans="1:16" s="3" customFormat="1" ht="51.75" customHeight="1">
      <c r="A18" s="2"/>
      <c r="B18" s="4"/>
      <c r="C18" s="315"/>
      <c r="D18" s="59" t="s">
        <v>42</v>
      </c>
      <c r="E18" s="309" t="s">
        <v>183</v>
      </c>
      <c r="F18" s="310"/>
      <c r="G18" s="310"/>
      <c r="H18" s="310"/>
      <c r="I18" s="310"/>
      <c r="J18" s="310"/>
      <c r="K18" s="311"/>
    </row>
    <row r="19" spans="1:16" s="3" customFormat="1" ht="60.75" customHeight="1">
      <c r="A19" s="2"/>
      <c r="B19" s="4"/>
      <c r="C19" s="315"/>
      <c r="D19" s="59" t="s">
        <v>43</v>
      </c>
      <c r="E19" s="313" t="s">
        <v>184</v>
      </c>
      <c r="F19" s="313"/>
      <c r="G19" s="313"/>
      <c r="H19" s="313"/>
      <c r="I19" s="313"/>
      <c r="J19" s="313"/>
      <c r="K19" s="313"/>
    </row>
    <row r="20" spans="1:16" s="3" customFormat="1" ht="60" customHeight="1">
      <c r="A20" s="2"/>
      <c r="B20" s="4"/>
      <c r="C20" s="312" t="s">
        <v>207</v>
      </c>
      <c r="D20" s="70" t="s">
        <v>7</v>
      </c>
      <c r="E20" s="313" t="s">
        <v>185</v>
      </c>
      <c r="F20" s="313"/>
      <c r="G20" s="313"/>
      <c r="H20" s="313"/>
      <c r="I20" s="313"/>
      <c r="J20" s="313"/>
      <c r="K20" s="313"/>
    </row>
    <row r="21" spans="1:16" s="3" customFormat="1" ht="69.75" customHeight="1">
      <c r="A21" s="2"/>
      <c r="B21" s="4"/>
      <c r="C21" s="312"/>
      <c r="D21" s="70" t="s">
        <v>44</v>
      </c>
      <c r="E21" s="313" t="s">
        <v>224</v>
      </c>
      <c r="F21" s="313"/>
      <c r="G21" s="313"/>
      <c r="H21" s="313"/>
      <c r="I21" s="313"/>
      <c r="J21" s="313"/>
      <c r="K21" s="313"/>
    </row>
    <row r="22" spans="1:16" s="3" customFormat="1" ht="15.6">
      <c r="A22" s="2"/>
      <c r="B22" s="4"/>
      <c r="C22" s="60"/>
      <c r="D22" s="5"/>
      <c r="E22" s="5"/>
      <c r="F22" s="5"/>
      <c r="G22" s="5"/>
      <c r="H22" s="5"/>
      <c r="I22" s="5"/>
      <c r="J22" s="5"/>
    </row>
    <row r="23" spans="1:16" ht="126" customHeight="1">
      <c r="P23" s="3"/>
    </row>
    <row r="24" spans="1:16" ht="115.95" customHeight="1">
      <c r="P24" s="3"/>
    </row>
    <row r="25" spans="1:16" ht="112.95" customHeight="1">
      <c r="P25" s="3"/>
    </row>
    <row r="26" spans="1:16" ht="93.6" customHeight="1">
      <c r="P26" s="3"/>
    </row>
    <row r="27" spans="1:16" ht="118.2" customHeight="1">
      <c r="P27" s="3"/>
    </row>
    <row r="28" spans="1:16">
      <c r="P28" s="3"/>
    </row>
    <row r="29" spans="1:16" ht="81.599999999999994" customHeight="1">
      <c r="P29" s="3"/>
    </row>
    <row r="30" spans="1:16">
      <c r="P30" s="3"/>
    </row>
    <row r="31" spans="1:16">
      <c r="P31" s="3"/>
    </row>
    <row r="32" spans="1:16">
      <c r="P32" s="3"/>
    </row>
  </sheetData>
  <mergeCells count="22">
    <mergeCell ref="C20:C21"/>
    <mergeCell ref="E20:K20"/>
    <mergeCell ref="E21:K21"/>
    <mergeCell ref="C11:C15"/>
    <mergeCell ref="E11:K11"/>
    <mergeCell ref="E12:K12"/>
    <mergeCell ref="E13:K13"/>
    <mergeCell ref="E14:K14"/>
    <mergeCell ref="E15:K15"/>
    <mergeCell ref="C16:C19"/>
    <mergeCell ref="E16:K16"/>
    <mergeCell ref="E17:K17"/>
    <mergeCell ref="E18:K18"/>
    <mergeCell ref="E19:K19"/>
    <mergeCell ref="E4:K4"/>
    <mergeCell ref="C5:C10"/>
    <mergeCell ref="E5:K5"/>
    <mergeCell ref="E6:K6"/>
    <mergeCell ref="E7:K7"/>
    <mergeCell ref="E8:K8"/>
    <mergeCell ref="E9:K9"/>
    <mergeCell ref="E10:K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66624-1D69-4E4B-A348-D0296648FF09}">
  <sheetPr codeName="Sheet2">
    <tabColor rgb="FFFF0000"/>
    <pageSetUpPr fitToPage="1"/>
  </sheetPr>
  <dimension ref="A1:BK106"/>
  <sheetViews>
    <sheetView showGridLines="0" zoomScale="90" zoomScaleNormal="90" workbookViewId="0">
      <selection sqref="A1:A3"/>
    </sheetView>
  </sheetViews>
  <sheetFormatPr defaultColWidth="8.88671875" defaultRowHeight="14.4"/>
  <cols>
    <col min="1" max="1" width="4.6640625" style="292" customWidth="1"/>
    <col min="2" max="2" width="29.6640625" style="293" customWidth="1"/>
    <col min="3" max="3" width="9.33203125" style="266" customWidth="1"/>
    <col min="4" max="4" width="117.44140625" style="266" customWidth="1"/>
    <col min="5" max="5" width="11.88671875" style="294" customWidth="1"/>
    <col min="6" max="6" width="10.6640625" style="295" customWidth="1"/>
    <col min="7" max="7" width="10.33203125" style="266" customWidth="1"/>
    <col min="8" max="9" width="8.88671875" style="266"/>
    <col min="10" max="10" width="10.5546875" style="266" bestFit="1" customWidth="1"/>
    <col min="11" max="12" width="5.5546875" style="266" bestFit="1" customWidth="1"/>
    <col min="13" max="13" width="15.6640625" style="266" customWidth="1"/>
    <col min="14" max="16384" width="8.88671875" style="266"/>
  </cols>
  <sheetData>
    <row r="1" spans="1:15" ht="45" customHeight="1">
      <c r="A1" s="350"/>
      <c r="B1" s="355" t="s">
        <v>39</v>
      </c>
      <c r="C1" s="346" t="s">
        <v>8</v>
      </c>
      <c r="D1" s="348" t="s">
        <v>38</v>
      </c>
      <c r="E1" s="271" t="s">
        <v>25</v>
      </c>
      <c r="F1" s="265"/>
      <c r="G1" s="265"/>
      <c r="H1" s="265"/>
      <c r="I1" s="265"/>
      <c r="J1" s="265"/>
    </row>
    <row r="2" spans="1:15" ht="18.600000000000001" customHeight="1">
      <c r="A2" s="351"/>
      <c r="B2" s="356"/>
      <c r="C2" s="347"/>
      <c r="D2" s="349"/>
      <c r="E2" s="267" t="s">
        <v>1</v>
      </c>
      <c r="F2" s="265"/>
      <c r="G2" s="265"/>
      <c r="H2" s="265"/>
      <c r="I2" s="265"/>
      <c r="J2" s="265"/>
    </row>
    <row r="3" spans="1:15" ht="14.4" customHeight="1" thickBot="1">
      <c r="A3" s="351"/>
      <c r="B3" s="356"/>
      <c r="C3" s="347"/>
      <c r="D3" s="349"/>
      <c r="E3" s="268" t="s">
        <v>0</v>
      </c>
      <c r="F3" s="269"/>
      <c r="G3" s="265"/>
      <c r="H3" s="265"/>
      <c r="I3" s="265"/>
    </row>
    <row r="4" spans="1:15" ht="21" customHeight="1">
      <c r="A4" s="270" t="s">
        <v>10</v>
      </c>
      <c r="B4" s="352" t="s">
        <v>16</v>
      </c>
      <c r="C4" s="353"/>
      <c r="D4" s="353"/>
      <c r="E4" s="354"/>
      <c r="F4" s="303" t="s">
        <v>13</v>
      </c>
      <c r="G4" s="271" t="s">
        <v>14</v>
      </c>
      <c r="H4" s="265"/>
      <c r="I4" s="265"/>
      <c r="J4" s="316" t="s">
        <v>225</v>
      </c>
      <c r="K4" s="317"/>
      <c r="L4" s="317"/>
      <c r="M4" s="317"/>
      <c r="N4" s="317"/>
      <c r="O4" s="318"/>
    </row>
    <row r="5" spans="1:15" s="274" customFormat="1" ht="60" customHeight="1" thickBot="1">
      <c r="A5" s="357"/>
      <c r="B5" s="343" t="s">
        <v>2</v>
      </c>
      <c r="C5" s="296">
        <v>1</v>
      </c>
      <c r="D5" s="272" t="s">
        <v>114</v>
      </c>
      <c r="E5" s="278">
        <v>0</v>
      </c>
      <c r="F5" s="304">
        <f>E5+E13+E21+E26+E34+E39+E45+E53+E58+E63+E68+E74+E79+E84+E89+E95+E100</f>
        <v>0</v>
      </c>
      <c r="G5" s="273">
        <f>E12+E20+E25+E33+E38+E43+E52+E57+E62+E67+E72+E78+E83+E88+E93+E99+E104</f>
        <v>1000</v>
      </c>
      <c r="H5" s="265"/>
      <c r="I5" s="265"/>
      <c r="J5" s="319"/>
      <c r="K5" s="320"/>
      <c r="L5" s="320"/>
      <c r="M5" s="320"/>
      <c r="N5" s="320"/>
      <c r="O5" s="321"/>
    </row>
    <row r="6" spans="1:15" s="274" customFormat="1" ht="61.5" customHeight="1">
      <c r="A6" s="357"/>
      <c r="B6" s="343"/>
      <c r="C6" s="296">
        <v>2</v>
      </c>
      <c r="D6" s="272" t="s">
        <v>116</v>
      </c>
      <c r="E6" s="275">
        <v>25</v>
      </c>
      <c r="F6" s="276"/>
      <c r="G6" s="265"/>
      <c r="H6" s="265"/>
      <c r="I6" s="265"/>
    </row>
    <row r="7" spans="1:15" s="274" customFormat="1" ht="69.599999999999994" customHeight="1">
      <c r="A7" s="357"/>
      <c r="B7" s="343"/>
      <c r="C7" s="296">
        <v>3</v>
      </c>
      <c r="D7" s="272" t="s">
        <v>117</v>
      </c>
      <c r="E7" s="275">
        <v>45</v>
      </c>
      <c r="F7" s="269"/>
      <c r="G7" s="265"/>
      <c r="H7" s="265"/>
      <c r="I7" s="265"/>
    </row>
    <row r="8" spans="1:15" s="274" customFormat="1" ht="89.4" customHeight="1">
      <c r="A8" s="357"/>
      <c r="B8" s="343"/>
      <c r="C8" s="296">
        <v>4</v>
      </c>
      <c r="D8" s="272" t="s">
        <v>118</v>
      </c>
      <c r="E8" s="275">
        <v>55</v>
      </c>
      <c r="F8" s="269"/>
      <c r="G8" s="265"/>
      <c r="H8" s="265"/>
      <c r="I8" s="265"/>
    </row>
    <row r="9" spans="1:15" s="274" customFormat="1" ht="88.2" customHeight="1">
      <c r="A9" s="357"/>
      <c r="B9" s="343"/>
      <c r="C9" s="296">
        <v>5</v>
      </c>
      <c r="D9" s="272" t="s">
        <v>119</v>
      </c>
      <c r="E9" s="275">
        <v>75</v>
      </c>
      <c r="F9" s="269"/>
      <c r="G9" s="265"/>
      <c r="H9" s="265"/>
      <c r="I9" s="265"/>
    </row>
    <row r="10" spans="1:15" s="274" customFormat="1" ht="91.2" customHeight="1">
      <c r="A10" s="357"/>
      <c r="B10" s="343"/>
      <c r="C10" s="296">
        <v>6</v>
      </c>
      <c r="D10" s="272" t="s">
        <v>115</v>
      </c>
      <c r="E10" s="275">
        <v>95</v>
      </c>
      <c r="F10" s="269"/>
      <c r="G10" s="265"/>
      <c r="H10" s="265"/>
      <c r="I10" s="265"/>
    </row>
    <row r="11" spans="1:15" s="274" customFormat="1" ht="104.25" customHeight="1">
      <c r="A11" s="357"/>
      <c r="B11" s="343"/>
      <c r="C11" s="296">
        <v>7</v>
      </c>
      <c r="D11" s="272" t="s">
        <v>120</v>
      </c>
      <c r="E11" s="275">
        <v>115</v>
      </c>
      <c r="F11" s="269"/>
      <c r="G11" s="265"/>
      <c r="H11" s="265"/>
      <c r="I11" s="265"/>
    </row>
    <row r="12" spans="1:15" s="274" customFormat="1" ht="104.25" customHeight="1">
      <c r="A12" s="357"/>
      <c r="B12" s="343"/>
      <c r="C12" s="296">
        <v>8</v>
      </c>
      <c r="D12" s="272" t="s">
        <v>121</v>
      </c>
      <c r="E12" s="277">
        <v>140</v>
      </c>
      <c r="F12" s="269"/>
      <c r="G12" s="265"/>
      <c r="H12" s="265"/>
      <c r="I12" s="265"/>
    </row>
    <row r="13" spans="1:15" s="265" customFormat="1" ht="48" customHeight="1">
      <c r="A13" s="357"/>
      <c r="B13" s="343" t="s">
        <v>19</v>
      </c>
      <c r="C13" s="296">
        <v>1</v>
      </c>
      <c r="D13" s="272" t="s">
        <v>158</v>
      </c>
      <c r="E13" s="278">
        <v>0</v>
      </c>
      <c r="F13" s="269"/>
    </row>
    <row r="14" spans="1:15" s="265" customFormat="1" ht="62.1" customHeight="1">
      <c r="A14" s="357"/>
      <c r="B14" s="343"/>
      <c r="C14" s="296">
        <v>2</v>
      </c>
      <c r="D14" s="272" t="s">
        <v>122</v>
      </c>
      <c r="E14" s="275">
        <v>15</v>
      </c>
      <c r="F14" s="269"/>
    </row>
    <row r="15" spans="1:15" s="265" customFormat="1" ht="63.6" customHeight="1">
      <c r="A15" s="357"/>
      <c r="B15" s="343"/>
      <c r="C15" s="296">
        <v>3</v>
      </c>
      <c r="D15" s="272" t="s">
        <v>123</v>
      </c>
      <c r="E15" s="275">
        <v>25</v>
      </c>
      <c r="F15" s="269"/>
    </row>
    <row r="16" spans="1:15" s="265" customFormat="1" ht="87" customHeight="1">
      <c r="A16" s="357"/>
      <c r="B16" s="343"/>
      <c r="C16" s="296">
        <v>4</v>
      </c>
      <c r="D16" s="272" t="s">
        <v>197</v>
      </c>
      <c r="E16" s="275">
        <v>35</v>
      </c>
      <c r="F16" s="269"/>
    </row>
    <row r="17" spans="1:13" s="274" customFormat="1" ht="83.25" customHeight="1">
      <c r="A17" s="357"/>
      <c r="B17" s="343"/>
      <c r="C17" s="296">
        <v>5</v>
      </c>
      <c r="D17" s="272" t="s">
        <v>159</v>
      </c>
      <c r="E17" s="275">
        <v>50</v>
      </c>
      <c r="F17" s="269"/>
      <c r="G17" s="265"/>
      <c r="H17" s="265"/>
      <c r="I17" s="265"/>
      <c r="J17" s="265"/>
      <c r="K17" s="265"/>
      <c r="L17" s="265"/>
      <c r="M17" s="265"/>
    </row>
    <row r="18" spans="1:13" s="274" customFormat="1" ht="93" customHeight="1">
      <c r="A18" s="357"/>
      <c r="B18" s="343"/>
      <c r="C18" s="296">
        <v>6</v>
      </c>
      <c r="D18" s="272" t="s">
        <v>160</v>
      </c>
      <c r="E18" s="275">
        <v>60</v>
      </c>
      <c r="F18" s="269"/>
      <c r="G18" s="265"/>
      <c r="H18" s="265"/>
      <c r="I18" s="265"/>
      <c r="J18" s="265"/>
      <c r="K18" s="265"/>
      <c r="L18" s="265"/>
      <c r="M18" s="265"/>
    </row>
    <row r="19" spans="1:13" s="274" customFormat="1" ht="96.6" customHeight="1">
      <c r="A19" s="357"/>
      <c r="B19" s="343"/>
      <c r="C19" s="296">
        <v>7</v>
      </c>
      <c r="D19" s="272" t="s">
        <v>161</v>
      </c>
      <c r="E19" s="275">
        <v>70</v>
      </c>
      <c r="F19" s="269"/>
      <c r="G19" s="265"/>
      <c r="H19" s="265"/>
      <c r="I19" s="265"/>
      <c r="J19" s="265"/>
      <c r="K19" s="265"/>
      <c r="L19" s="265"/>
      <c r="M19" s="265"/>
    </row>
    <row r="20" spans="1:13" s="274" customFormat="1" ht="89.4" customHeight="1">
      <c r="A20" s="357"/>
      <c r="B20" s="343"/>
      <c r="C20" s="296">
        <v>8</v>
      </c>
      <c r="D20" s="272" t="s">
        <v>226</v>
      </c>
      <c r="E20" s="281">
        <v>80</v>
      </c>
      <c r="F20" s="269"/>
      <c r="G20" s="265"/>
      <c r="H20" s="265"/>
      <c r="I20" s="265"/>
      <c r="J20" s="265"/>
      <c r="K20" s="265"/>
      <c r="L20" s="265"/>
      <c r="M20" s="265"/>
    </row>
    <row r="21" spans="1:13" s="265" customFormat="1" ht="60" customHeight="1">
      <c r="A21" s="357"/>
      <c r="B21" s="358" t="s">
        <v>17</v>
      </c>
      <c r="C21" s="296">
        <v>1</v>
      </c>
      <c r="D21" s="272" t="s">
        <v>124</v>
      </c>
      <c r="E21" s="278">
        <v>0</v>
      </c>
      <c r="F21" s="269"/>
    </row>
    <row r="22" spans="1:13" s="265" customFormat="1" ht="60" customHeight="1">
      <c r="A22" s="357"/>
      <c r="B22" s="358"/>
      <c r="C22" s="296">
        <v>2</v>
      </c>
      <c r="D22" s="272" t="s">
        <v>125</v>
      </c>
      <c r="E22" s="275">
        <v>20</v>
      </c>
      <c r="F22" s="269"/>
    </row>
    <row r="23" spans="1:13" s="265" customFormat="1" ht="52.5" customHeight="1">
      <c r="A23" s="357"/>
      <c r="B23" s="358"/>
      <c r="C23" s="296">
        <v>3</v>
      </c>
      <c r="D23" s="272" t="s">
        <v>126</v>
      </c>
      <c r="E23" s="275">
        <v>35</v>
      </c>
      <c r="F23" s="269"/>
      <c r="K23" s="274"/>
      <c r="L23" s="274"/>
      <c r="M23" s="274"/>
    </row>
    <row r="24" spans="1:13" s="265" customFormat="1" ht="55.5" customHeight="1">
      <c r="A24" s="357"/>
      <c r="B24" s="358"/>
      <c r="C24" s="296">
        <v>4</v>
      </c>
      <c r="D24" s="272" t="s">
        <v>127</v>
      </c>
      <c r="E24" s="275">
        <v>50</v>
      </c>
      <c r="F24" s="269"/>
    </row>
    <row r="25" spans="1:13" s="265" customFormat="1" ht="68.25" customHeight="1">
      <c r="A25" s="357"/>
      <c r="B25" s="358"/>
      <c r="C25" s="296">
        <v>5</v>
      </c>
      <c r="D25" s="272" t="s">
        <v>128</v>
      </c>
      <c r="E25" s="279">
        <v>60</v>
      </c>
      <c r="F25" s="269"/>
    </row>
    <row r="26" spans="1:13" s="274" customFormat="1" ht="42.75" customHeight="1">
      <c r="A26" s="340"/>
      <c r="B26" s="343" t="s">
        <v>186</v>
      </c>
      <c r="C26" s="296">
        <v>1</v>
      </c>
      <c r="D26" s="272" t="s">
        <v>69</v>
      </c>
      <c r="E26" s="280">
        <v>0</v>
      </c>
      <c r="F26" s="269"/>
      <c r="G26" s="265"/>
      <c r="H26" s="265"/>
      <c r="I26" s="265"/>
      <c r="J26" s="265"/>
      <c r="K26" s="265"/>
      <c r="L26" s="265"/>
      <c r="M26" s="265"/>
    </row>
    <row r="27" spans="1:13" s="274" customFormat="1" ht="39" customHeight="1">
      <c r="A27" s="341"/>
      <c r="B27" s="343"/>
      <c r="C27" s="296">
        <v>2</v>
      </c>
      <c r="D27" s="272" t="s">
        <v>129</v>
      </c>
      <c r="E27" s="275">
        <v>10</v>
      </c>
      <c r="F27" s="269"/>
      <c r="G27" s="265"/>
      <c r="H27" s="265"/>
      <c r="I27" s="265"/>
      <c r="J27" s="265"/>
      <c r="K27" s="265"/>
      <c r="L27" s="265"/>
      <c r="M27" s="265"/>
    </row>
    <row r="28" spans="1:13" s="274" customFormat="1" ht="36.75" customHeight="1">
      <c r="A28" s="341"/>
      <c r="B28" s="343"/>
      <c r="C28" s="296">
        <v>3</v>
      </c>
      <c r="D28" s="272" t="s">
        <v>132</v>
      </c>
      <c r="E28" s="275">
        <v>20</v>
      </c>
      <c r="F28" s="269"/>
      <c r="G28" s="265"/>
      <c r="H28" s="265"/>
      <c r="I28" s="265"/>
      <c r="J28" s="265"/>
      <c r="K28" s="265"/>
      <c r="L28" s="265"/>
      <c r="M28" s="265"/>
    </row>
    <row r="29" spans="1:13" s="274" customFormat="1" ht="46.5" customHeight="1">
      <c r="A29" s="341"/>
      <c r="B29" s="343"/>
      <c r="C29" s="296">
        <v>4</v>
      </c>
      <c r="D29" s="272" t="s">
        <v>130</v>
      </c>
      <c r="E29" s="275">
        <v>35</v>
      </c>
      <c r="F29" s="269"/>
      <c r="G29" s="265"/>
      <c r="H29" s="265"/>
      <c r="I29" s="265"/>
      <c r="J29" s="265"/>
    </row>
    <row r="30" spans="1:13" s="274" customFormat="1" ht="42" customHeight="1">
      <c r="A30" s="341"/>
      <c r="B30" s="343"/>
      <c r="C30" s="296">
        <v>5</v>
      </c>
      <c r="D30" s="272" t="s">
        <v>133</v>
      </c>
      <c r="E30" s="275">
        <v>50</v>
      </c>
      <c r="F30" s="269"/>
      <c r="G30" s="265"/>
      <c r="H30" s="265"/>
      <c r="I30" s="265"/>
      <c r="J30" s="265"/>
    </row>
    <row r="31" spans="1:13" s="274" customFormat="1" ht="48.75" customHeight="1">
      <c r="A31" s="341"/>
      <c r="B31" s="343"/>
      <c r="C31" s="296">
        <v>6</v>
      </c>
      <c r="D31" s="272" t="s">
        <v>162</v>
      </c>
      <c r="E31" s="275">
        <v>60</v>
      </c>
      <c r="F31" s="269"/>
      <c r="G31" s="265"/>
      <c r="H31" s="265"/>
      <c r="I31" s="265"/>
      <c r="J31" s="265"/>
    </row>
    <row r="32" spans="1:13" s="274" customFormat="1" ht="49.5" customHeight="1">
      <c r="A32" s="341"/>
      <c r="B32" s="343"/>
      <c r="C32" s="296">
        <v>7</v>
      </c>
      <c r="D32" s="272" t="s">
        <v>131</v>
      </c>
      <c r="E32" s="275">
        <v>70</v>
      </c>
      <c r="F32" s="269"/>
      <c r="G32" s="265"/>
      <c r="H32" s="265"/>
      <c r="I32" s="265"/>
      <c r="J32" s="265"/>
    </row>
    <row r="33" spans="1:63" s="274" customFormat="1" ht="63.75" customHeight="1">
      <c r="A33" s="342"/>
      <c r="B33" s="343"/>
      <c r="C33" s="296">
        <v>8</v>
      </c>
      <c r="D33" s="272" t="s">
        <v>134</v>
      </c>
      <c r="E33" s="281">
        <v>80</v>
      </c>
      <c r="F33" s="269"/>
      <c r="G33" s="265"/>
      <c r="H33" s="265"/>
      <c r="I33" s="265"/>
      <c r="J33" s="265"/>
    </row>
    <row r="34" spans="1:63" s="274" customFormat="1" ht="51" customHeight="1">
      <c r="A34" s="340"/>
      <c r="B34" s="343" t="s">
        <v>45</v>
      </c>
      <c r="C34" s="296">
        <v>1</v>
      </c>
      <c r="D34" s="272" t="s">
        <v>163</v>
      </c>
      <c r="E34" s="278">
        <v>0</v>
      </c>
      <c r="F34" s="269"/>
      <c r="G34" s="265"/>
      <c r="H34" s="265"/>
      <c r="I34" s="265"/>
      <c r="J34" s="265"/>
    </row>
    <row r="35" spans="1:63" s="274" customFormat="1" ht="56.25" customHeight="1">
      <c r="A35" s="341"/>
      <c r="B35" s="343"/>
      <c r="C35" s="296">
        <v>2</v>
      </c>
      <c r="D35" s="272" t="s">
        <v>227</v>
      </c>
      <c r="E35" s="275">
        <v>10</v>
      </c>
      <c r="F35" s="269"/>
      <c r="G35" s="265"/>
      <c r="H35" s="265"/>
      <c r="I35" s="265"/>
      <c r="J35" s="265"/>
    </row>
    <row r="36" spans="1:63" s="274" customFormat="1" ht="56.25" customHeight="1">
      <c r="A36" s="341"/>
      <c r="B36" s="343"/>
      <c r="C36" s="296">
        <v>3</v>
      </c>
      <c r="D36" s="272" t="s">
        <v>228</v>
      </c>
      <c r="E36" s="275">
        <v>20</v>
      </c>
      <c r="F36" s="269"/>
      <c r="G36" s="265"/>
      <c r="H36" s="265"/>
      <c r="I36" s="265"/>
      <c r="J36" s="265"/>
    </row>
    <row r="37" spans="1:63" s="274" customFormat="1" ht="56.25" customHeight="1">
      <c r="A37" s="341"/>
      <c r="B37" s="343"/>
      <c r="C37" s="296">
        <v>4</v>
      </c>
      <c r="D37" s="272" t="s">
        <v>229</v>
      </c>
      <c r="E37" s="275">
        <v>30</v>
      </c>
      <c r="F37" s="269"/>
      <c r="G37" s="265"/>
      <c r="H37" s="265"/>
      <c r="I37" s="265"/>
      <c r="J37" s="265"/>
    </row>
    <row r="38" spans="1:63" s="274" customFormat="1" ht="72.75" customHeight="1">
      <c r="A38" s="342"/>
      <c r="B38" s="343"/>
      <c r="C38" s="296">
        <v>5</v>
      </c>
      <c r="D38" s="272" t="s">
        <v>230</v>
      </c>
      <c r="E38" s="279">
        <v>40</v>
      </c>
      <c r="F38" s="269"/>
      <c r="G38" s="265"/>
      <c r="H38" s="265"/>
      <c r="I38" s="265"/>
      <c r="J38" s="265"/>
    </row>
    <row r="39" spans="1:63" s="274" customFormat="1" ht="39" customHeight="1">
      <c r="A39" s="340"/>
      <c r="B39" s="343" t="s">
        <v>70</v>
      </c>
      <c r="C39" s="296">
        <v>1</v>
      </c>
      <c r="D39" s="272" t="s">
        <v>164</v>
      </c>
      <c r="E39" s="278">
        <v>0</v>
      </c>
      <c r="F39" s="269"/>
      <c r="G39" s="265"/>
      <c r="H39" s="265"/>
      <c r="I39" s="265"/>
      <c r="J39" s="265"/>
    </row>
    <row r="40" spans="1:63" s="274" customFormat="1" ht="42.6" customHeight="1">
      <c r="A40" s="341"/>
      <c r="B40" s="343"/>
      <c r="C40" s="296">
        <v>2</v>
      </c>
      <c r="D40" s="272" t="s">
        <v>138</v>
      </c>
      <c r="E40" s="275">
        <v>10</v>
      </c>
      <c r="F40" s="269"/>
      <c r="G40" s="265"/>
      <c r="H40" s="265"/>
      <c r="I40" s="265"/>
      <c r="J40" s="265"/>
    </row>
    <row r="41" spans="1:63" s="274" customFormat="1" ht="47.4" customHeight="1">
      <c r="A41" s="341"/>
      <c r="B41" s="343"/>
      <c r="C41" s="296">
        <v>3</v>
      </c>
      <c r="D41" s="272" t="s">
        <v>135</v>
      </c>
      <c r="E41" s="275">
        <v>20</v>
      </c>
      <c r="F41" s="269"/>
      <c r="G41" s="265"/>
      <c r="H41" s="265"/>
      <c r="I41" s="265"/>
      <c r="J41" s="265"/>
    </row>
    <row r="42" spans="1:63" s="274" customFormat="1" ht="48.6" customHeight="1">
      <c r="A42" s="341"/>
      <c r="B42" s="343"/>
      <c r="C42" s="296">
        <v>4</v>
      </c>
      <c r="D42" s="272" t="s">
        <v>136</v>
      </c>
      <c r="E42" s="275">
        <v>30</v>
      </c>
      <c r="F42" s="269"/>
      <c r="G42" s="265"/>
      <c r="H42" s="265"/>
      <c r="I42" s="265"/>
      <c r="J42" s="265"/>
    </row>
    <row r="43" spans="1:63" s="274" customFormat="1" ht="59.4" customHeight="1">
      <c r="A43" s="342"/>
      <c r="B43" s="343"/>
      <c r="C43" s="296">
        <v>5</v>
      </c>
      <c r="D43" s="272" t="s">
        <v>137</v>
      </c>
      <c r="E43" s="279">
        <v>40</v>
      </c>
      <c r="F43" s="269"/>
      <c r="G43" s="265"/>
      <c r="H43" s="265"/>
      <c r="I43" s="265"/>
      <c r="J43" s="265"/>
    </row>
    <row r="44" spans="1:63" s="274" customFormat="1" ht="21" customHeight="1">
      <c r="A44" s="297" t="s">
        <v>11</v>
      </c>
      <c r="B44" s="344" t="s">
        <v>5</v>
      </c>
      <c r="C44" s="344"/>
      <c r="D44" s="344"/>
      <c r="E44" s="345"/>
      <c r="F44" s="269"/>
      <c r="G44" s="265"/>
      <c r="H44" s="265"/>
      <c r="I44" s="265"/>
      <c r="J44" s="265"/>
    </row>
    <row r="45" spans="1:63" s="274" customFormat="1" ht="44.4" customHeight="1">
      <c r="A45" s="332"/>
      <c r="B45" s="333" t="s">
        <v>71</v>
      </c>
      <c r="C45" s="298">
        <v>1</v>
      </c>
      <c r="D45" s="272" t="s">
        <v>139</v>
      </c>
      <c r="E45" s="280">
        <v>0</v>
      </c>
      <c r="F45" s="265"/>
      <c r="G45" s="265"/>
      <c r="H45" s="282"/>
      <c r="I45" s="282"/>
      <c r="J45" s="265"/>
      <c r="N45" s="265"/>
      <c r="O45" s="265"/>
      <c r="P45" s="265"/>
      <c r="Q45" s="265"/>
      <c r="R45" s="265"/>
      <c r="S45" s="265"/>
      <c r="T45" s="265"/>
      <c r="U45" s="265"/>
      <c r="V45" s="265"/>
      <c r="W45" s="265"/>
      <c r="X45" s="265"/>
      <c r="Y45" s="265"/>
      <c r="Z45" s="265"/>
      <c r="AA45" s="265"/>
      <c r="AB45" s="265"/>
      <c r="AC45" s="265"/>
      <c r="AD45" s="265"/>
      <c r="AE45" s="265"/>
      <c r="AF45" s="265"/>
      <c r="AG45" s="265"/>
      <c r="AH45" s="265"/>
      <c r="AI45" s="265"/>
      <c r="AJ45" s="265"/>
      <c r="AK45" s="265"/>
      <c r="AL45" s="265"/>
      <c r="AM45" s="265"/>
      <c r="AN45" s="265"/>
      <c r="AO45" s="265"/>
      <c r="AP45" s="265"/>
      <c r="AQ45" s="265"/>
      <c r="AR45" s="265"/>
      <c r="AS45" s="265"/>
      <c r="AT45" s="265"/>
      <c r="AU45" s="265"/>
      <c r="AV45" s="265"/>
      <c r="AW45" s="265"/>
      <c r="AX45" s="265"/>
      <c r="AY45" s="265"/>
      <c r="AZ45" s="265"/>
      <c r="BA45" s="265"/>
      <c r="BB45" s="265"/>
      <c r="BC45" s="265"/>
      <c r="BD45" s="265"/>
      <c r="BE45" s="265"/>
      <c r="BF45" s="265"/>
      <c r="BG45" s="265"/>
      <c r="BH45" s="265"/>
      <c r="BI45" s="265"/>
      <c r="BJ45" s="265"/>
      <c r="BK45" s="265"/>
    </row>
    <row r="46" spans="1:63" s="284" customFormat="1" ht="44.4" customHeight="1">
      <c r="A46" s="332"/>
      <c r="B46" s="333"/>
      <c r="C46" s="298">
        <v>2</v>
      </c>
      <c r="D46" s="272" t="s">
        <v>231</v>
      </c>
      <c r="E46" s="283">
        <v>10</v>
      </c>
      <c r="F46" s="265"/>
      <c r="G46" s="265"/>
      <c r="H46" s="282"/>
      <c r="I46" s="282"/>
      <c r="J46" s="265"/>
      <c r="K46" s="274"/>
      <c r="L46" s="274"/>
      <c r="M46" s="274"/>
      <c r="N46" s="265"/>
      <c r="O46" s="265"/>
      <c r="P46" s="265"/>
      <c r="Q46" s="265"/>
      <c r="R46" s="265"/>
      <c r="S46" s="265"/>
      <c r="T46" s="265"/>
      <c r="U46" s="265"/>
      <c r="V46" s="265"/>
      <c r="W46" s="265"/>
      <c r="X46" s="265"/>
      <c r="Y46" s="265"/>
      <c r="Z46" s="265"/>
      <c r="AA46" s="265"/>
      <c r="AB46" s="265"/>
      <c r="AC46" s="265"/>
      <c r="AD46" s="265"/>
      <c r="AE46" s="265"/>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5"/>
      <c r="BB46" s="265"/>
      <c r="BC46" s="265"/>
      <c r="BD46" s="265"/>
      <c r="BE46" s="265"/>
      <c r="BF46" s="265"/>
      <c r="BG46" s="265"/>
      <c r="BH46" s="265"/>
      <c r="BI46" s="265"/>
      <c r="BJ46" s="265"/>
      <c r="BK46" s="265"/>
    </row>
    <row r="47" spans="1:63" s="284" customFormat="1" ht="53.25" customHeight="1">
      <c r="A47" s="332"/>
      <c r="B47" s="333"/>
      <c r="C47" s="298">
        <v>3</v>
      </c>
      <c r="D47" s="272" t="s">
        <v>140</v>
      </c>
      <c r="E47" s="283">
        <v>20</v>
      </c>
      <c r="F47" s="265"/>
      <c r="G47" s="265"/>
      <c r="H47" s="282"/>
      <c r="I47" s="282"/>
      <c r="J47" s="282"/>
      <c r="K47" s="282"/>
      <c r="L47" s="282"/>
      <c r="M47" s="282"/>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c r="AS47" s="265"/>
      <c r="AT47" s="265"/>
      <c r="AU47" s="265"/>
      <c r="AV47" s="265"/>
      <c r="AW47" s="265"/>
      <c r="AX47" s="265"/>
      <c r="AY47" s="265"/>
      <c r="AZ47" s="265"/>
      <c r="BA47" s="265"/>
      <c r="BB47" s="265"/>
      <c r="BC47" s="265"/>
      <c r="BD47" s="265"/>
      <c r="BE47" s="265"/>
      <c r="BF47" s="265"/>
      <c r="BG47" s="265"/>
      <c r="BH47" s="265"/>
      <c r="BI47" s="265"/>
      <c r="BJ47" s="265"/>
      <c r="BK47" s="265"/>
    </row>
    <row r="48" spans="1:63" s="284" customFormat="1" ht="88.5" customHeight="1">
      <c r="A48" s="332"/>
      <c r="B48" s="333"/>
      <c r="C48" s="298">
        <v>4</v>
      </c>
      <c r="D48" s="272" t="s">
        <v>232</v>
      </c>
      <c r="E48" s="283">
        <v>35</v>
      </c>
      <c r="F48" s="265"/>
      <c r="G48" s="265"/>
      <c r="H48" s="282"/>
      <c r="I48" s="282"/>
      <c r="J48" s="282"/>
      <c r="K48" s="282"/>
      <c r="L48" s="282"/>
      <c r="M48" s="282"/>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265"/>
      <c r="AO48" s="265"/>
      <c r="AP48" s="265"/>
      <c r="AQ48" s="265"/>
      <c r="AR48" s="265"/>
      <c r="AS48" s="265"/>
      <c r="AT48" s="265"/>
      <c r="AU48" s="265"/>
      <c r="AV48" s="265"/>
      <c r="AW48" s="265"/>
      <c r="AX48" s="265"/>
      <c r="AY48" s="265"/>
      <c r="AZ48" s="265"/>
      <c r="BA48" s="265"/>
      <c r="BB48" s="265"/>
      <c r="BC48" s="265"/>
      <c r="BD48" s="265"/>
      <c r="BE48" s="265"/>
      <c r="BF48" s="265"/>
      <c r="BG48" s="265"/>
      <c r="BH48" s="265"/>
      <c r="BI48" s="265"/>
      <c r="BJ48" s="265"/>
      <c r="BK48" s="265"/>
    </row>
    <row r="49" spans="1:63" s="284" customFormat="1" ht="88.5" customHeight="1">
      <c r="A49" s="332"/>
      <c r="B49" s="333"/>
      <c r="C49" s="298">
        <v>5</v>
      </c>
      <c r="D49" s="272" t="s">
        <v>233</v>
      </c>
      <c r="E49" s="283">
        <v>50</v>
      </c>
      <c r="F49" s="265"/>
      <c r="G49" s="265"/>
      <c r="H49" s="282"/>
      <c r="I49" s="282"/>
      <c r="J49" s="282"/>
      <c r="K49" s="282"/>
      <c r="L49" s="282"/>
      <c r="M49" s="282"/>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265"/>
      <c r="AL49" s="265"/>
      <c r="AM49" s="265"/>
      <c r="AN49" s="265"/>
      <c r="AO49" s="265"/>
      <c r="AP49" s="265"/>
      <c r="AQ49" s="265"/>
      <c r="AR49" s="265"/>
      <c r="AS49" s="265"/>
      <c r="AT49" s="265"/>
      <c r="AU49" s="265"/>
      <c r="AV49" s="265"/>
      <c r="AW49" s="265"/>
      <c r="AX49" s="265"/>
      <c r="AY49" s="265"/>
      <c r="AZ49" s="265"/>
      <c r="BA49" s="265"/>
      <c r="BB49" s="265"/>
      <c r="BC49" s="265"/>
      <c r="BD49" s="265"/>
      <c r="BE49" s="265"/>
      <c r="BF49" s="265"/>
      <c r="BG49" s="265"/>
      <c r="BH49" s="265"/>
      <c r="BI49" s="265"/>
      <c r="BJ49" s="265"/>
      <c r="BK49" s="265"/>
    </row>
    <row r="50" spans="1:63" s="284" customFormat="1" ht="88.5" customHeight="1">
      <c r="A50" s="332"/>
      <c r="B50" s="333"/>
      <c r="C50" s="298">
        <v>6</v>
      </c>
      <c r="D50" s="272" t="s">
        <v>234</v>
      </c>
      <c r="E50" s="283">
        <v>70</v>
      </c>
      <c r="F50" s="265"/>
      <c r="G50" s="265"/>
      <c r="H50" s="282"/>
      <c r="I50" s="282"/>
      <c r="J50" s="282"/>
      <c r="K50" s="282"/>
      <c r="L50" s="282"/>
      <c r="M50" s="282"/>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265"/>
      <c r="AL50" s="265"/>
      <c r="AM50" s="265"/>
      <c r="AN50" s="265"/>
      <c r="AO50" s="265"/>
      <c r="AP50" s="265"/>
      <c r="AQ50" s="265"/>
      <c r="AR50" s="265"/>
      <c r="AS50" s="265"/>
      <c r="AT50" s="265"/>
      <c r="AU50" s="265"/>
      <c r="AV50" s="265"/>
      <c r="AW50" s="265"/>
      <c r="AX50" s="265"/>
      <c r="AY50" s="265"/>
      <c r="AZ50" s="265"/>
      <c r="BA50" s="265"/>
      <c r="BB50" s="265"/>
      <c r="BC50" s="265"/>
      <c r="BD50" s="265"/>
      <c r="BE50" s="265"/>
      <c r="BF50" s="265"/>
      <c r="BG50" s="265"/>
      <c r="BH50" s="265"/>
      <c r="BI50" s="265"/>
      <c r="BJ50" s="265"/>
      <c r="BK50" s="265"/>
    </row>
    <row r="51" spans="1:63" s="284" customFormat="1" ht="87" customHeight="1">
      <c r="A51" s="332"/>
      <c r="B51" s="333"/>
      <c r="C51" s="298">
        <v>7</v>
      </c>
      <c r="D51" s="272" t="s">
        <v>141</v>
      </c>
      <c r="E51" s="283">
        <v>90</v>
      </c>
      <c r="F51" s="265"/>
      <c r="G51" s="265"/>
      <c r="H51" s="282"/>
      <c r="I51" s="282"/>
      <c r="J51" s="282"/>
      <c r="K51" s="282"/>
      <c r="L51" s="282"/>
      <c r="M51" s="282"/>
      <c r="N51" s="265"/>
      <c r="O51" s="265"/>
      <c r="P51" s="265"/>
      <c r="Q51" s="265"/>
      <c r="R51" s="265"/>
      <c r="S51" s="265"/>
      <c r="T51" s="265"/>
      <c r="U51" s="265"/>
      <c r="V51" s="265"/>
      <c r="W51" s="265"/>
      <c r="X51" s="265"/>
      <c r="Y51" s="265"/>
      <c r="Z51" s="265"/>
      <c r="AA51" s="265"/>
      <c r="AB51" s="265"/>
      <c r="AC51" s="265"/>
      <c r="AD51" s="265"/>
      <c r="AE51" s="265"/>
      <c r="AF51" s="265"/>
      <c r="AG51" s="265"/>
      <c r="AH51" s="265"/>
      <c r="AI51" s="265"/>
      <c r="AJ51" s="265"/>
      <c r="AK51" s="265"/>
      <c r="AL51" s="265"/>
      <c r="AM51" s="265"/>
      <c r="AN51" s="265"/>
      <c r="AO51" s="265"/>
      <c r="AP51" s="265"/>
      <c r="AQ51" s="265"/>
      <c r="AR51" s="265"/>
      <c r="AS51" s="265"/>
      <c r="AT51" s="265"/>
      <c r="AU51" s="265"/>
      <c r="AV51" s="265"/>
      <c r="AW51" s="265"/>
      <c r="AX51" s="265"/>
      <c r="AY51" s="265"/>
      <c r="AZ51" s="265"/>
      <c r="BA51" s="265"/>
      <c r="BB51" s="265"/>
      <c r="BC51" s="265"/>
      <c r="BD51" s="265"/>
      <c r="BE51" s="265"/>
      <c r="BF51" s="265"/>
      <c r="BG51" s="265"/>
      <c r="BH51" s="265"/>
      <c r="BI51" s="265"/>
      <c r="BJ51" s="265"/>
      <c r="BK51" s="265"/>
    </row>
    <row r="52" spans="1:63" s="284" customFormat="1" ht="62.4" customHeight="1">
      <c r="A52" s="332"/>
      <c r="B52" s="333"/>
      <c r="C52" s="298">
        <v>8</v>
      </c>
      <c r="D52" s="272" t="s">
        <v>235</v>
      </c>
      <c r="E52" s="279">
        <v>100</v>
      </c>
      <c r="F52" s="265"/>
      <c r="G52" s="265"/>
      <c r="H52" s="265"/>
      <c r="I52" s="265"/>
      <c r="J52" s="282"/>
      <c r="K52" s="282"/>
      <c r="L52" s="282"/>
      <c r="M52" s="282"/>
      <c r="N52" s="265"/>
      <c r="O52" s="265"/>
      <c r="P52" s="265"/>
      <c r="Q52" s="265"/>
      <c r="R52" s="265"/>
      <c r="S52" s="265"/>
      <c r="T52" s="265"/>
      <c r="U52" s="265"/>
      <c r="V52" s="265"/>
      <c r="W52" s="265"/>
      <c r="X52" s="265"/>
      <c r="Y52" s="265"/>
      <c r="Z52" s="265"/>
      <c r="AA52" s="265"/>
      <c r="AB52" s="265"/>
      <c r="AC52" s="265"/>
      <c r="AD52" s="265"/>
      <c r="AE52" s="265"/>
      <c r="AF52" s="265"/>
      <c r="AG52" s="265"/>
      <c r="AH52" s="265"/>
      <c r="AI52" s="265"/>
      <c r="AJ52" s="265"/>
      <c r="AK52" s="265"/>
      <c r="AL52" s="265"/>
      <c r="AM52" s="265"/>
      <c r="AN52" s="265"/>
      <c r="AO52" s="265"/>
      <c r="AP52" s="265"/>
      <c r="AQ52" s="265"/>
      <c r="AR52" s="265"/>
      <c r="AS52" s="265"/>
      <c r="AT52" s="265"/>
      <c r="AU52" s="265"/>
      <c r="AV52" s="265"/>
      <c r="AW52" s="265"/>
      <c r="AX52" s="265"/>
      <c r="AY52" s="265"/>
      <c r="AZ52" s="265"/>
      <c r="BA52" s="265"/>
      <c r="BB52" s="265"/>
      <c r="BC52" s="265"/>
      <c r="BD52" s="265"/>
      <c r="BE52" s="265"/>
      <c r="BF52" s="265"/>
      <c r="BG52" s="265"/>
      <c r="BH52" s="265"/>
      <c r="BI52" s="265"/>
      <c r="BJ52" s="265"/>
      <c r="BK52" s="265"/>
    </row>
    <row r="53" spans="1:63" s="274" customFormat="1" ht="39" customHeight="1">
      <c r="A53" s="332"/>
      <c r="B53" s="333" t="s">
        <v>20</v>
      </c>
      <c r="C53" s="298">
        <v>1</v>
      </c>
      <c r="D53" s="272" t="s">
        <v>142</v>
      </c>
      <c r="E53" s="278">
        <v>0</v>
      </c>
      <c r="F53" s="265"/>
      <c r="G53" s="265"/>
      <c r="H53" s="285"/>
      <c r="I53" s="285"/>
      <c r="J53" s="282"/>
      <c r="K53" s="282"/>
      <c r="L53" s="282"/>
      <c r="M53" s="282"/>
      <c r="N53" s="28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265"/>
      <c r="AL53" s="265"/>
      <c r="AM53" s="265"/>
      <c r="AN53" s="265"/>
      <c r="AO53" s="265"/>
      <c r="AP53" s="265"/>
      <c r="AQ53" s="265"/>
      <c r="AR53" s="265"/>
      <c r="AS53" s="265"/>
      <c r="AT53" s="265"/>
      <c r="AU53" s="265"/>
      <c r="AV53" s="265"/>
      <c r="AW53" s="265"/>
      <c r="AX53" s="265"/>
      <c r="AY53" s="265"/>
      <c r="AZ53" s="265"/>
      <c r="BA53" s="265"/>
      <c r="BB53" s="265"/>
      <c r="BC53" s="265"/>
      <c r="BD53" s="265"/>
      <c r="BE53" s="265"/>
      <c r="BF53" s="265"/>
      <c r="BG53" s="265"/>
      <c r="BH53" s="265"/>
      <c r="BI53" s="265"/>
      <c r="BJ53" s="265"/>
      <c r="BK53" s="265"/>
    </row>
    <row r="54" spans="1:63" s="284" customFormat="1" ht="42.6" customHeight="1">
      <c r="A54" s="332"/>
      <c r="B54" s="333"/>
      <c r="C54" s="298">
        <v>2</v>
      </c>
      <c r="D54" s="272" t="s">
        <v>236</v>
      </c>
      <c r="E54" s="283">
        <v>15</v>
      </c>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265"/>
      <c r="AL54" s="265"/>
      <c r="AM54" s="265"/>
      <c r="AN54" s="265"/>
      <c r="AO54" s="265"/>
      <c r="AP54" s="265"/>
      <c r="AQ54" s="265"/>
      <c r="AR54" s="265"/>
      <c r="AS54" s="265"/>
      <c r="AT54" s="265"/>
      <c r="AU54" s="265"/>
      <c r="AV54" s="265"/>
      <c r="AW54" s="265"/>
      <c r="AX54" s="265"/>
      <c r="AY54" s="265"/>
      <c r="AZ54" s="265"/>
      <c r="BA54" s="265"/>
      <c r="BB54" s="265"/>
      <c r="BC54" s="265"/>
      <c r="BD54" s="265"/>
      <c r="BE54" s="265"/>
      <c r="BF54" s="265"/>
      <c r="BG54" s="265"/>
      <c r="BH54" s="265"/>
      <c r="BI54" s="265"/>
      <c r="BJ54" s="265"/>
      <c r="BK54" s="265"/>
    </row>
    <row r="55" spans="1:63" s="284" customFormat="1" ht="43.2" customHeight="1">
      <c r="A55" s="332"/>
      <c r="B55" s="333"/>
      <c r="C55" s="298">
        <v>3</v>
      </c>
      <c r="D55" s="272" t="s">
        <v>237</v>
      </c>
      <c r="E55" s="283">
        <v>25</v>
      </c>
      <c r="F55" s="265"/>
      <c r="G55" s="265"/>
      <c r="H55" s="265"/>
      <c r="I55" s="265"/>
      <c r="J55" s="285"/>
      <c r="K55" s="285"/>
      <c r="L55" s="285"/>
      <c r="M55" s="28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c r="AK55" s="265"/>
      <c r="AL55" s="265"/>
      <c r="AM55" s="265"/>
      <c r="AN55" s="265"/>
      <c r="AO55" s="265"/>
      <c r="AP55" s="265"/>
      <c r="AQ55" s="265"/>
      <c r="AR55" s="265"/>
      <c r="AS55" s="265"/>
      <c r="AT55" s="265"/>
      <c r="AU55" s="265"/>
      <c r="AV55" s="265"/>
      <c r="AW55" s="265"/>
      <c r="AX55" s="265"/>
      <c r="AY55" s="265"/>
      <c r="AZ55" s="265"/>
      <c r="BA55" s="265"/>
      <c r="BB55" s="265"/>
      <c r="BC55" s="265"/>
      <c r="BD55" s="265"/>
      <c r="BE55" s="265"/>
      <c r="BF55" s="265"/>
      <c r="BG55" s="265"/>
      <c r="BH55" s="265"/>
      <c r="BI55" s="265"/>
      <c r="BJ55" s="265"/>
      <c r="BK55" s="265"/>
    </row>
    <row r="56" spans="1:63" s="284" customFormat="1" ht="50.4" customHeight="1">
      <c r="A56" s="332"/>
      <c r="B56" s="333"/>
      <c r="C56" s="298">
        <v>4</v>
      </c>
      <c r="D56" s="272" t="s">
        <v>238</v>
      </c>
      <c r="E56" s="283">
        <v>35</v>
      </c>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265"/>
      <c r="AL56" s="265"/>
      <c r="AM56" s="265"/>
      <c r="AN56" s="265"/>
      <c r="AO56" s="265"/>
      <c r="AP56" s="265"/>
      <c r="AQ56" s="265"/>
      <c r="AR56" s="265"/>
      <c r="AS56" s="265"/>
      <c r="AT56" s="265"/>
      <c r="AU56" s="265"/>
      <c r="AV56" s="265"/>
      <c r="AW56" s="265"/>
      <c r="AX56" s="265"/>
      <c r="AY56" s="265"/>
      <c r="AZ56" s="265"/>
      <c r="BA56" s="265"/>
      <c r="BB56" s="265"/>
      <c r="BC56" s="265"/>
      <c r="BD56" s="265"/>
      <c r="BE56" s="265"/>
      <c r="BF56" s="265"/>
      <c r="BG56" s="265"/>
      <c r="BH56" s="265"/>
      <c r="BI56" s="265"/>
      <c r="BJ56" s="265"/>
      <c r="BK56" s="265"/>
    </row>
    <row r="57" spans="1:63" s="284" customFormat="1" ht="49.95" customHeight="1">
      <c r="A57" s="332"/>
      <c r="B57" s="333"/>
      <c r="C57" s="298">
        <v>5</v>
      </c>
      <c r="D57" s="272" t="s">
        <v>239</v>
      </c>
      <c r="E57" s="279">
        <v>50</v>
      </c>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c r="AM57" s="265"/>
      <c r="AN57" s="265"/>
      <c r="AO57" s="265"/>
      <c r="AP57" s="265"/>
      <c r="AQ57" s="265"/>
      <c r="AR57" s="265"/>
      <c r="AS57" s="265"/>
      <c r="AT57" s="265"/>
      <c r="AU57" s="265"/>
      <c r="AV57" s="265"/>
      <c r="AW57" s="265"/>
      <c r="AX57" s="265"/>
      <c r="AY57" s="265"/>
      <c r="AZ57" s="265"/>
      <c r="BA57" s="265"/>
      <c r="BB57" s="265"/>
      <c r="BC57" s="265"/>
      <c r="BD57" s="265"/>
      <c r="BE57" s="265"/>
      <c r="BF57" s="265"/>
      <c r="BG57" s="265"/>
      <c r="BH57" s="265"/>
      <c r="BI57" s="265"/>
      <c r="BJ57" s="265"/>
      <c r="BK57" s="265"/>
    </row>
    <row r="58" spans="1:63" s="274" customFormat="1" ht="64.2" customHeight="1">
      <c r="A58" s="332"/>
      <c r="B58" s="339" t="s">
        <v>72</v>
      </c>
      <c r="C58" s="298">
        <v>1</v>
      </c>
      <c r="D58" s="272" t="s">
        <v>240</v>
      </c>
      <c r="E58" s="278">
        <v>0</v>
      </c>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c r="AM58" s="265"/>
      <c r="AN58" s="265"/>
      <c r="AO58" s="265"/>
      <c r="AP58" s="265"/>
      <c r="AQ58" s="265"/>
      <c r="AR58" s="265"/>
      <c r="AS58" s="265"/>
      <c r="AT58" s="265"/>
      <c r="AU58" s="265"/>
      <c r="AV58" s="265"/>
      <c r="AW58" s="265"/>
      <c r="AX58" s="265"/>
      <c r="AY58" s="265"/>
      <c r="AZ58" s="265"/>
      <c r="BA58" s="265"/>
      <c r="BB58" s="265"/>
      <c r="BC58" s="265"/>
      <c r="BD58" s="265"/>
      <c r="BE58" s="265"/>
      <c r="BF58" s="265"/>
      <c r="BG58" s="265"/>
      <c r="BH58" s="265"/>
      <c r="BI58" s="265"/>
      <c r="BJ58" s="265"/>
      <c r="BK58" s="265"/>
    </row>
    <row r="59" spans="1:63" s="284" customFormat="1" ht="49.2" customHeight="1">
      <c r="A59" s="332"/>
      <c r="B59" s="339"/>
      <c r="C59" s="298">
        <v>2</v>
      </c>
      <c r="D59" s="272" t="s">
        <v>241</v>
      </c>
      <c r="E59" s="283">
        <v>15</v>
      </c>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c r="AO59" s="265"/>
      <c r="AP59" s="265"/>
      <c r="AQ59" s="265"/>
      <c r="AR59" s="265"/>
      <c r="AS59" s="265"/>
      <c r="AT59" s="265"/>
      <c r="AU59" s="265"/>
      <c r="AV59" s="265"/>
      <c r="AW59" s="265"/>
      <c r="AX59" s="265"/>
      <c r="AY59" s="265"/>
      <c r="AZ59" s="265"/>
      <c r="BA59" s="265"/>
      <c r="BB59" s="265"/>
      <c r="BC59" s="265"/>
      <c r="BD59" s="265"/>
      <c r="BE59" s="265"/>
      <c r="BF59" s="265"/>
      <c r="BG59" s="265"/>
      <c r="BH59" s="265"/>
      <c r="BI59" s="265"/>
      <c r="BJ59" s="265"/>
      <c r="BK59" s="265"/>
    </row>
    <row r="60" spans="1:63" s="284" customFormat="1" ht="67.95" customHeight="1">
      <c r="A60" s="332"/>
      <c r="B60" s="339"/>
      <c r="C60" s="298">
        <v>3</v>
      </c>
      <c r="D60" s="272" t="s">
        <v>242</v>
      </c>
      <c r="E60" s="283">
        <v>25</v>
      </c>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65"/>
      <c r="AO60" s="265"/>
      <c r="AP60" s="265"/>
      <c r="AQ60" s="265"/>
      <c r="AR60" s="265"/>
      <c r="AS60" s="265"/>
      <c r="AT60" s="265"/>
      <c r="AU60" s="265"/>
      <c r="AV60" s="265"/>
      <c r="AW60" s="265"/>
      <c r="AX60" s="265"/>
      <c r="AY60" s="265"/>
      <c r="AZ60" s="265"/>
      <c r="BA60" s="265"/>
      <c r="BB60" s="265"/>
      <c r="BC60" s="265"/>
      <c r="BD60" s="265"/>
      <c r="BE60" s="265"/>
      <c r="BF60" s="265"/>
      <c r="BG60" s="265"/>
      <c r="BH60" s="265"/>
      <c r="BI60" s="265"/>
      <c r="BJ60" s="265"/>
      <c r="BK60" s="265"/>
    </row>
    <row r="61" spans="1:63" s="284" customFormat="1" ht="69" customHeight="1">
      <c r="A61" s="332"/>
      <c r="B61" s="339"/>
      <c r="C61" s="298">
        <v>4</v>
      </c>
      <c r="D61" s="272" t="s">
        <v>243</v>
      </c>
      <c r="E61" s="283">
        <v>35</v>
      </c>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65"/>
      <c r="AP61" s="265"/>
      <c r="AQ61" s="265"/>
      <c r="AR61" s="265"/>
      <c r="AS61" s="265"/>
      <c r="AT61" s="265"/>
      <c r="AU61" s="265"/>
      <c r="AV61" s="265"/>
      <c r="AW61" s="265"/>
      <c r="AX61" s="265"/>
      <c r="AY61" s="265"/>
      <c r="AZ61" s="265"/>
      <c r="BA61" s="265"/>
      <c r="BB61" s="265"/>
      <c r="BC61" s="265"/>
      <c r="BD61" s="265"/>
      <c r="BE61" s="265"/>
      <c r="BF61" s="265"/>
      <c r="BG61" s="265"/>
      <c r="BH61" s="265"/>
      <c r="BI61" s="265"/>
      <c r="BJ61" s="265"/>
      <c r="BK61" s="265"/>
    </row>
    <row r="62" spans="1:63" s="284" customFormat="1" ht="74.25" customHeight="1">
      <c r="A62" s="332"/>
      <c r="B62" s="339"/>
      <c r="C62" s="298">
        <v>5</v>
      </c>
      <c r="D62" s="272" t="s">
        <v>244</v>
      </c>
      <c r="E62" s="279">
        <v>50</v>
      </c>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c r="AR62" s="265"/>
      <c r="AS62" s="265"/>
      <c r="AT62" s="265"/>
      <c r="AU62" s="265"/>
      <c r="AV62" s="265"/>
      <c r="AW62" s="265"/>
      <c r="AX62" s="265"/>
      <c r="AY62" s="265"/>
      <c r="AZ62" s="265"/>
      <c r="BA62" s="265"/>
      <c r="BB62" s="265"/>
      <c r="BC62" s="265"/>
      <c r="BD62" s="265"/>
      <c r="BE62" s="265"/>
      <c r="BF62" s="265"/>
      <c r="BG62" s="265"/>
      <c r="BH62" s="265"/>
      <c r="BI62" s="265"/>
      <c r="BJ62" s="265"/>
      <c r="BK62" s="265"/>
    </row>
    <row r="63" spans="1:63" s="274" customFormat="1" ht="63.75" customHeight="1">
      <c r="A63" s="332"/>
      <c r="B63" s="333" t="s">
        <v>73</v>
      </c>
      <c r="C63" s="298">
        <v>1</v>
      </c>
      <c r="D63" s="272" t="s">
        <v>143</v>
      </c>
      <c r="E63" s="278">
        <v>0</v>
      </c>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c r="AS63" s="265"/>
      <c r="AT63" s="265"/>
      <c r="AU63" s="265"/>
      <c r="AV63" s="265"/>
      <c r="AW63" s="265"/>
      <c r="AX63" s="265"/>
      <c r="AY63" s="265"/>
      <c r="AZ63" s="265"/>
      <c r="BA63" s="265"/>
      <c r="BB63" s="265"/>
      <c r="BC63" s="265"/>
      <c r="BD63" s="265"/>
      <c r="BE63" s="265"/>
      <c r="BF63" s="265"/>
      <c r="BG63" s="265"/>
      <c r="BH63" s="265"/>
      <c r="BI63" s="265"/>
      <c r="BJ63" s="265"/>
      <c r="BK63" s="265"/>
    </row>
    <row r="64" spans="1:63" s="284" customFormat="1" ht="53.4" customHeight="1">
      <c r="A64" s="332"/>
      <c r="B64" s="333"/>
      <c r="C64" s="298">
        <v>2</v>
      </c>
      <c r="D64" s="272" t="s">
        <v>245</v>
      </c>
      <c r="E64" s="283">
        <v>10</v>
      </c>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row>
    <row r="65" spans="1:63" s="284" customFormat="1" ht="57.6" customHeight="1">
      <c r="A65" s="332"/>
      <c r="B65" s="333"/>
      <c r="C65" s="298">
        <v>3</v>
      </c>
      <c r="D65" s="272" t="s">
        <v>246</v>
      </c>
      <c r="E65" s="283">
        <v>20</v>
      </c>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c r="AU65" s="265"/>
      <c r="AV65" s="265"/>
      <c r="AW65" s="265"/>
      <c r="AX65" s="265"/>
      <c r="AY65" s="265"/>
      <c r="AZ65" s="265"/>
      <c r="BA65" s="265"/>
      <c r="BB65" s="265"/>
      <c r="BC65" s="265"/>
      <c r="BD65" s="265"/>
      <c r="BE65" s="265"/>
      <c r="BF65" s="265"/>
      <c r="BG65" s="265"/>
      <c r="BH65" s="265"/>
      <c r="BI65" s="265"/>
      <c r="BJ65" s="265"/>
      <c r="BK65" s="265"/>
    </row>
    <row r="66" spans="1:63" s="284" customFormat="1" ht="61.2" customHeight="1">
      <c r="A66" s="332"/>
      <c r="B66" s="333"/>
      <c r="C66" s="298">
        <v>4</v>
      </c>
      <c r="D66" s="272" t="s">
        <v>247</v>
      </c>
      <c r="E66" s="283">
        <v>30</v>
      </c>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c r="AV66" s="265"/>
      <c r="AW66" s="265"/>
      <c r="AX66" s="265"/>
      <c r="AY66" s="265"/>
      <c r="AZ66" s="265"/>
      <c r="BA66" s="265"/>
      <c r="BB66" s="265"/>
      <c r="BC66" s="265"/>
      <c r="BD66" s="265"/>
      <c r="BE66" s="265"/>
      <c r="BF66" s="265"/>
      <c r="BG66" s="265"/>
      <c r="BH66" s="265"/>
      <c r="BI66" s="265"/>
      <c r="BJ66" s="265"/>
      <c r="BK66" s="265"/>
    </row>
    <row r="67" spans="1:63" s="284" customFormat="1" ht="61.2" customHeight="1">
      <c r="A67" s="332"/>
      <c r="B67" s="333"/>
      <c r="C67" s="298">
        <v>5</v>
      </c>
      <c r="D67" s="272" t="s">
        <v>248</v>
      </c>
      <c r="E67" s="281">
        <v>40</v>
      </c>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c r="AW67" s="265"/>
      <c r="AX67" s="265"/>
      <c r="AY67" s="265"/>
      <c r="AZ67" s="265"/>
      <c r="BA67" s="265"/>
      <c r="BB67" s="265"/>
      <c r="BC67" s="265"/>
      <c r="BD67" s="265"/>
      <c r="BE67" s="265"/>
      <c r="BF67" s="265"/>
      <c r="BG67" s="265"/>
      <c r="BH67" s="265"/>
      <c r="BI67" s="265"/>
      <c r="BJ67" s="265"/>
      <c r="BK67" s="265"/>
    </row>
    <row r="68" spans="1:63" s="274" customFormat="1" ht="42" customHeight="1">
      <c r="A68" s="332"/>
      <c r="B68" s="333" t="s">
        <v>74</v>
      </c>
      <c r="C68" s="298">
        <v>1</v>
      </c>
      <c r="D68" s="272" t="s">
        <v>198</v>
      </c>
      <c r="E68" s="278">
        <v>0</v>
      </c>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c r="AX68" s="265"/>
      <c r="AY68" s="265"/>
      <c r="AZ68" s="265"/>
      <c r="BA68" s="265"/>
      <c r="BB68" s="265"/>
      <c r="BC68" s="265"/>
      <c r="BD68" s="265"/>
      <c r="BE68" s="265"/>
      <c r="BF68" s="265"/>
      <c r="BG68" s="265"/>
      <c r="BH68" s="265"/>
      <c r="BI68" s="265"/>
      <c r="BJ68" s="265"/>
      <c r="BK68" s="265"/>
    </row>
    <row r="69" spans="1:63" s="284" customFormat="1" ht="64.5" customHeight="1">
      <c r="A69" s="332"/>
      <c r="B69" s="333"/>
      <c r="C69" s="298">
        <v>2</v>
      </c>
      <c r="D69" s="272" t="s">
        <v>249</v>
      </c>
      <c r="E69" s="283">
        <v>15</v>
      </c>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65"/>
      <c r="AX69" s="265"/>
      <c r="AY69" s="265"/>
      <c r="AZ69" s="265"/>
      <c r="BA69" s="265"/>
      <c r="BB69" s="265"/>
      <c r="BC69" s="265"/>
      <c r="BD69" s="265"/>
      <c r="BE69" s="265"/>
      <c r="BF69" s="265"/>
      <c r="BG69" s="265"/>
      <c r="BH69" s="265"/>
      <c r="BI69" s="265"/>
      <c r="BJ69" s="265"/>
      <c r="BK69" s="265"/>
    </row>
    <row r="70" spans="1:63" s="284" customFormat="1" ht="76.5" customHeight="1">
      <c r="A70" s="332"/>
      <c r="B70" s="333"/>
      <c r="C70" s="298">
        <v>3</v>
      </c>
      <c r="D70" s="272" t="s">
        <v>250</v>
      </c>
      <c r="E70" s="283">
        <v>30</v>
      </c>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65"/>
      <c r="AY70" s="265"/>
      <c r="AZ70" s="265"/>
      <c r="BA70" s="265"/>
      <c r="BB70" s="265"/>
      <c r="BC70" s="265"/>
      <c r="BD70" s="265"/>
      <c r="BE70" s="265"/>
      <c r="BF70" s="265"/>
      <c r="BG70" s="265"/>
      <c r="BH70" s="265"/>
      <c r="BI70" s="265"/>
      <c r="BJ70" s="265"/>
      <c r="BK70" s="265"/>
    </row>
    <row r="71" spans="1:63" s="287" customFormat="1" ht="74.25" customHeight="1">
      <c r="A71" s="332"/>
      <c r="B71" s="333"/>
      <c r="C71" s="298">
        <v>4</v>
      </c>
      <c r="D71" s="272" t="s">
        <v>251</v>
      </c>
      <c r="E71" s="283">
        <v>50</v>
      </c>
      <c r="F71" s="286"/>
      <c r="G71" s="286"/>
      <c r="H71" s="286"/>
      <c r="I71" s="286"/>
      <c r="J71" s="265"/>
      <c r="K71" s="265"/>
      <c r="L71" s="265"/>
      <c r="M71" s="265"/>
      <c r="N71" s="286"/>
      <c r="O71" s="286"/>
      <c r="P71" s="286"/>
      <c r="Q71" s="286"/>
      <c r="R71" s="286"/>
      <c r="S71" s="286"/>
      <c r="T71" s="286"/>
      <c r="U71" s="286"/>
      <c r="V71" s="286"/>
      <c r="W71" s="286"/>
      <c r="X71" s="286"/>
      <c r="Y71" s="286"/>
      <c r="Z71" s="286"/>
      <c r="AA71" s="286"/>
      <c r="AB71" s="286"/>
      <c r="AC71" s="286"/>
      <c r="AD71" s="286"/>
      <c r="AE71" s="286"/>
      <c r="AF71" s="286"/>
      <c r="AG71" s="286"/>
      <c r="AH71" s="286"/>
      <c r="AI71" s="286"/>
      <c r="AJ71" s="286"/>
      <c r="AK71" s="286"/>
      <c r="AL71" s="286"/>
      <c r="AM71" s="286"/>
      <c r="AN71" s="286"/>
      <c r="AO71" s="286"/>
      <c r="AP71" s="286"/>
      <c r="AQ71" s="286"/>
      <c r="AR71" s="286"/>
      <c r="AS71" s="286"/>
      <c r="AT71" s="286"/>
      <c r="AU71" s="286"/>
      <c r="AV71" s="286"/>
      <c r="AW71" s="286"/>
      <c r="AX71" s="286"/>
      <c r="AY71" s="286"/>
      <c r="AZ71" s="286"/>
      <c r="BA71" s="286"/>
      <c r="BB71" s="286"/>
      <c r="BC71" s="286"/>
      <c r="BD71" s="286"/>
      <c r="BE71" s="286"/>
      <c r="BF71" s="286"/>
      <c r="BG71" s="286"/>
      <c r="BH71" s="286"/>
      <c r="BI71" s="286"/>
      <c r="BJ71" s="286"/>
      <c r="BK71" s="286"/>
    </row>
    <row r="72" spans="1:63" s="284" customFormat="1" ht="107.25" customHeight="1">
      <c r="A72" s="332"/>
      <c r="B72" s="333"/>
      <c r="C72" s="298">
        <v>5</v>
      </c>
      <c r="D72" s="272" t="s">
        <v>252</v>
      </c>
      <c r="E72" s="279">
        <v>60</v>
      </c>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65"/>
      <c r="BA72" s="265"/>
      <c r="BB72" s="265"/>
      <c r="BC72" s="265"/>
      <c r="BD72" s="265"/>
      <c r="BE72" s="265"/>
      <c r="BF72" s="265"/>
      <c r="BG72" s="265"/>
      <c r="BH72" s="265"/>
      <c r="BI72" s="265"/>
      <c r="BJ72" s="265"/>
      <c r="BK72" s="265"/>
    </row>
    <row r="73" spans="1:63" s="274" customFormat="1" ht="29.4" customHeight="1">
      <c r="A73" s="299" t="s">
        <v>12</v>
      </c>
      <c r="B73" s="334" t="s">
        <v>18</v>
      </c>
      <c r="C73" s="334"/>
      <c r="D73" s="334"/>
      <c r="E73" s="335"/>
      <c r="F73" s="265"/>
      <c r="G73" s="265"/>
      <c r="H73" s="265"/>
      <c r="I73" s="265"/>
      <c r="J73" s="286"/>
      <c r="K73" s="286"/>
      <c r="L73" s="286"/>
      <c r="M73" s="286"/>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65"/>
      <c r="BB73" s="265"/>
      <c r="BC73" s="265"/>
      <c r="BD73" s="265"/>
      <c r="BE73" s="265"/>
      <c r="BF73" s="265"/>
      <c r="BG73" s="265"/>
      <c r="BH73" s="265"/>
      <c r="BI73" s="265"/>
      <c r="BJ73" s="265"/>
      <c r="BK73" s="265"/>
    </row>
    <row r="74" spans="1:63" s="274" customFormat="1" ht="58.95" customHeight="1">
      <c r="A74" s="336"/>
      <c r="B74" s="330" t="s">
        <v>3</v>
      </c>
      <c r="C74" s="300">
        <v>1</v>
      </c>
      <c r="D74" s="272" t="s">
        <v>253</v>
      </c>
      <c r="E74" s="278">
        <v>0</v>
      </c>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c r="BD74" s="265"/>
      <c r="BE74" s="265"/>
      <c r="BF74" s="265"/>
      <c r="BG74" s="265"/>
      <c r="BH74" s="265"/>
      <c r="BI74" s="265"/>
      <c r="BJ74" s="265"/>
      <c r="BK74" s="265"/>
    </row>
    <row r="75" spans="1:63" s="284" customFormat="1" ht="61.95" customHeight="1">
      <c r="A75" s="337"/>
      <c r="B75" s="330"/>
      <c r="C75" s="300">
        <v>2</v>
      </c>
      <c r="D75" s="272" t="s">
        <v>254</v>
      </c>
      <c r="E75" s="288">
        <v>25</v>
      </c>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c r="BE75" s="265"/>
      <c r="BF75" s="265"/>
      <c r="BG75" s="265"/>
      <c r="BH75" s="265"/>
      <c r="BI75" s="265"/>
      <c r="BJ75" s="265"/>
      <c r="BK75" s="265"/>
    </row>
    <row r="76" spans="1:63" s="284" customFormat="1" ht="67.95" customHeight="1">
      <c r="A76" s="337"/>
      <c r="B76" s="330"/>
      <c r="C76" s="300">
        <v>3</v>
      </c>
      <c r="D76" s="272" t="s">
        <v>255</v>
      </c>
      <c r="E76" s="288">
        <v>40</v>
      </c>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65"/>
      <c r="BE76" s="265"/>
      <c r="BF76" s="265"/>
      <c r="BG76" s="265"/>
      <c r="BH76" s="265"/>
      <c r="BI76" s="265"/>
      <c r="BJ76" s="265"/>
      <c r="BK76" s="265"/>
    </row>
    <row r="77" spans="1:63" s="284" customFormat="1" ht="78" customHeight="1">
      <c r="A77" s="337"/>
      <c r="B77" s="330"/>
      <c r="C77" s="300">
        <v>4</v>
      </c>
      <c r="D77" s="272" t="s">
        <v>256</v>
      </c>
      <c r="E77" s="288">
        <v>50</v>
      </c>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65"/>
      <c r="BF77" s="265"/>
      <c r="BG77" s="265"/>
      <c r="BH77" s="265"/>
      <c r="BI77" s="265"/>
      <c r="BJ77" s="265"/>
      <c r="BK77" s="265"/>
    </row>
    <row r="78" spans="1:63" s="284" customFormat="1" ht="71.400000000000006" customHeight="1">
      <c r="A78" s="338"/>
      <c r="B78" s="330"/>
      <c r="C78" s="300">
        <v>5</v>
      </c>
      <c r="D78" s="272" t="s">
        <v>257</v>
      </c>
      <c r="E78" s="279">
        <v>60</v>
      </c>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c r="BH78" s="265"/>
      <c r="BI78" s="265"/>
      <c r="BJ78" s="265"/>
      <c r="BK78" s="265"/>
    </row>
    <row r="79" spans="1:63" s="274" customFormat="1" ht="47.1" customHeight="1">
      <c r="A79" s="329"/>
      <c r="B79" s="330" t="s">
        <v>4</v>
      </c>
      <c r="C79" s="300">
        <v>1</v>
      </c>
      <c r="D79" s="272" t="s">
        <v>199</v>
      </c>
      <c r="E79" s="278">
        <v>0</v>
      </c>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5"/>
      <c r="BI79" s="265"/>
      <c r="BJ79" s="265"/>
      <c r="BK79" s="265"/>
    </row>
    <row r="80" spans="1:63" s="284" customFormat="1" ht="60.75" customHeight="1">
      <c r="A80" s="329"/>
      <c r="B80" s="330"/>
      <c r="C80" s="300">
        <v>2</v>
      </c>
      <c r="D80" s="272" t="s">
        <v>144</v>
      </c>
      <c r="E80" s="288">
        <v>15</v>
      </c>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65"/>
      <c r="BI80" s="265"/>
      <c r="BJ80" s="265"/>
      <c r="BK80" s="265"/>
    </row>
    <row r="81" spans="1:63" s="284" customFormat="1" ht="69" customHeight="1">
      <c r="A81" s="329"/>
      <c r="B81" s="330"/>
      <c r="C81" s="300">
        <v>3</v>
      </c>
      <c r="D81" s="272" t="s">
        <v>145</v>
      </c>
      <c r="E81" s="288">
        <v>30</v>
      </c>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c r="BK81" s="265"/>
    </row>
    <row r="82" spans="1:63" s="284" customFormat="1" ht="96" customHeight="1">
      <c r="A82" s="329"/>
      <c r="B82" s="330"/>
      <c r="C82" s="300">
        <v>4</v>
      </c>
      <c r="D82" s="272" t="s">
        <v>146</v>
      </c>
      <c r="E82" s="288">
        <v>45</v>
      </c>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65"/>
      <c r="BK82" s="265"/>
    </row>
    <row r="83" spans="1:63" s="284" customFormat="1" ht="88.5" customHeight="1">
      <c r="A83" s="329"/>
      <c r="B83" s="330"/>
      <c r="C83" s="300">
        <v>5</v>
      </c>
      <c r="D83" s="272" t="s">
        <v>147</v>
      </c>
      <c r="E83" s="279">
        <v>60</v>
      </c>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65"/>
    </row>
    <row r="84" spans="1:63" s="274" customFormat="1" ht="48" customHeight="1">
      <c r="A84" s="329"/>
      <c r="B84" s="331" t="s">
        <v>42</v>
      </c>
      <c r="C84" s="300">
        <v>1</v>
      </c>
      <c r="D84" s="272" t="s">
        <v>148</v>
      </c>
      <c r="E84" s="278">
        <v>0</v>
      </c>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row>
    <row r="85" spans="1:63" s="284" customFormat="1" ht="69.75" customHeight="1">
      <c r="A85" s="329"/>
      <c r="B85" s="331"/>
      <c r="C85" s="300">
        <v>2</v>
      </c>
      <c r="D85" s="272" t="s">
        <v>149</v>
      </c>
      <c r="E85" s="288">
        <v>15</v>
      </c>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row>
    <row r="86" spans="1:63" s="284" customFormat="1" ht="81" customHeight="1">
      <c r="A86" s="329"/>
      <c r="B86" s="331"/>
      <c r="C86" s="300">
        <v>3</v>
      </c>
      <c r="D86" s="272" t="s">
        <v>150</v>
      </c>
      <c r="E86" s="288">
        <v>30</v>
      </c>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row>
    <row r="87" spans="1:63" s="284" customFormat="1" ht="92.25" customHeight="1">
      <c r="A87" s="329"/>
      <c r="B87" s="331"/>
      <c r="C87" s="300">
        <v>4</v>
      </c>
      <c r="D87" s="272" t="s">
        <v>258</v>
      </c>
      <c r="E87" s="288">
        <v>45</v>
      </c>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row>
    <row r="88" spans="1:63" s="284" customFormat="1" ht="113.25" customHeight="1">
      <c r="A88" s="329"/>
      <c r="B88" s="331"/>
      <c r="C88" s="300">
        <v>5</v>
      </c>
      <c r="D88" s="272" t="s">
        <v>259</v>
      </c>
      <c r="E88" s="279">
        <v>50</v>
      </c>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row>
    <row r="89" spans="1:63" s="274" customFormat="1" ht="28.2" customHeight="1">
      <c r="A89" s="329"/>
      <c r="B89" s="330" t="s">
        <v>43</v>
      </c>
      <c r="C89" s="300">
        <v>1</v>
      </c>
      <c r="D89" s="272" t="s">
        <v>151</v>
      </c>
      <c r="E89" s="278">
        <v>0</v>
      </c>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row>
    <row r="90" spans="1:63" s="284" customFormat="1" ht="72" customHeight="1">
      <c r="A90" s="329"/>
      <c r="B90" s="330"/>
      <c r="C90" s="300">
        <v>2</v>
      </c>
      <c r="D90" s="272" t="s">
        <v>260</v>
      </c>
      <c r="E90" s="288">
        <v>10</v>
      </c>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row>
    <row r="91" spans="1:63" s="284" customFormat="1" ht="69" customHeight="1">
      <c r="A91" s="329"/>
      <c r="B91" s="330"/>
      <c r="C91" s="300">
        <v>3</v>
      </c>
      <c r="D91" s="272" t="s">
        <v>261</v>
      </c>
      <c r="E91" s="288">
        <v>20</v>
      </c>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row>
    <row r="92" spans="1:63" s="284" customFormat="1" ht="69.75" customHeight="1">
      <c r="A92" s="329"/>
      <c r="B92" s="330"/>
      <c r="C92" s="300">
        <v>4</v>
      </c>
      <c r="D92" s="272" t="s">
        <v>262</v>
      </c>
      <c r="E92" s="288">
        <v>25</v>
      </c>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row>
    <row r="93" spans="1:63" s="284" customFormat="1" ht="67.5" customHeight="1">
      <c r="A93" s="329"/>
      <c r="B93" s="330"/>
      <c r="C93" s="300">
        <v>5</v>
      </c>
      <c r="D93" s="272" t="s">
        <v>152</v>
      </c>
      <c r="E93" s="279">
        <v>30</v>
      </c>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row>
    <row r="94" spans="1:63" s="274" customFormat="1" ht="30" customHeight="1">
      <c r="A94" s="301" t="s">
        <v>9</v>
      </c>
      <c r="B94" s="322" t="s">
        <v>6</v>
      </c>
      <c r="C94" s="322"/>
      <c r="D94" s="322"/>
      <c r="E94" s="323"/>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row>
    <row r="95" spans="1:63" s="274" customFormat="1" ht="40.200000000000003" customHeight="1">
      <c r="A95" s="324"/>
      <c r="B95" s="325" t="s">
        <v>7</v>
      </c>
      <c r="C95" s="302">
        <v>1</v>
      </c>
      <c r="D95" s="272" t="s">
        <v>153</v>
      </c>
      <c r="E95" s="278">
        <v>0</v>
      </c>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row>
    <row r="96" spans="1:63" s="284" customFormat="1" ht="54" customHeight="1">
      <c r="A96" s="324"/>
      <c r="B96" s="326"/>
      <c r="C96" s="302">
        <v>2</v>
      </c>
      <c r="D96" s="272" t="s">
        <v>263</v>
      </c>
      <c r="E96" s="289">
        <v>10</v>
      </c>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row>
    <row r="97" spans="1:63" s="284" customFormat="1" ht="68.25" customHeight="1">
      <c r="A97" s="324"/>
      <c r="B97" s="326"/>
      <c r="C97" s="302">
        <v>3</v>
      </c>
      <c r="D97" s="272" t="s">
        <v>264</v>
      </c>
      <c r="E97" s="289">
        <v>20</v>
      </c>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row>
    <row r="98" spans="1:63" s="284" customFormat="1" ht="57.75" customHeight="1">
      <c r="A98" s="324"/>
      <c r="B98" s="326"/>
      <c r="C98" s="302">
        <v>4</v>
      </c>
      <c r="D98" s="272" t="s">
        <v>265</v>
      </c>
      <c r="E98" s="289">
        <v>25</v>
      </c>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row>
    <row r="99" spans="1:63" s="284" customFormat="1" ht="70.2" customHeight="1">
      <c r="A99" s="324"/>
      <c r="B99" s="326"/>
      <c r="C99" s="302">
        <v>5</v>
      </c>
      <c r="D99" s="272" t="s">
        <v>266</v>
      </c>
      <c r="E99" s="279">
        <v>30</v>
      </c>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row>
    <row r="100" spans="1:63" ht="28.95" customHeight="1">
      <c r="A100" s="324"/>
      <c r="B100" s="326" t="s">
        <v>44</v>
      </c>
      <c r="C100" s="302">
        <v>1</v>
      </c>
      <c r="D100" s="272" t="s">
        <v>154</v>
      </c>
      <c r="E100" s="278">
        <v>0</v>
      </c>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row>
    <row r="101" spans="1:63" s="284" customFormat="1" ht="66.75" customHeight="1">
      <c r="A101" s="324"/>
      <c r="B101" s="326"/>
      <c r="C101" s="302">
        <v>2</v>
      </c>
      <c r="D101" s="272" t="s">
        <v>155</v>
      </c>
      <c r="E101" s="289">
        <v>10</v>
      </c>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row>
    <row r="102" spans="1:63" s="284" customFormat="1" ht="78" customHeight="1">
      <c r="A102" s="324"/>
      <c r="B102" s="326"/>
      <c r="C102" s="302">
        <v>3</v>
      </c>
      <c r="D102" s="272" t="s">
        <v>156</v>
      </c>
      <c r="E102" s="289">
        <v>20</v>
      </c>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row>
    <row r="103" spans="1:63" s="284" customFormat="1" ht="72.75" customHeight="1">
      <c r="A103" s="324"/>
      <c r="B103" s="326"/>
      <c r="C103" s="302">
        <v>4</v>
      </c>
      <c r="D103" s="272" t="s">
        <v>157</v>
      </c>
      <c r="E103" s="289">
        <v>25</v>
      </c>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row>
    <row r="104" spans="1:63" s="284" customFormat="1" ht="42" thickBot="1">
      <c r="A104" s="327"/>
      <c r="B104" s="328"/>
      <c r="C104" s="305">
        <v>5</v>
      </c>
      <c r="D104" s="290" t="s">
        <v>267</v>
      </c>
      <c r="E104" s="291">
        <v>30</v>
      </c>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row>
    <row r="105" spans="1:63">
      <c r="J105" s="265"/>
      <c r="K105" s="265"/>
      <c r="L105" s="265"/>
      <c r="M105" s="265"/>
    </row>
    <row r="106" spans="1:63">
      <c r="J106" s="265"/>
      <c r="K106" s="265"/>
      <c r="L106" s="265"/>
      <c r="M106" s="265"/>
    </row>
  </sheetData>
  <mergeCells count="43">
    <mergeCell ref="C1:C3"/>
    <mergeCell ref="D1:D3"/>
    <mergeCell ref="A1:A3"/>
    <mergeCell ref="B4:E4"/>
    <mergeCell ref="A34:A38"/>
    <mergeCell ref="B34:B38"/>
    <mergeCell ref="B1:B3"/>
    <mergeCell ref="B5:B12"/>
    <mergeCell ref="A5:A12"/>
    <mergeCell ref="B13:B20"/>
    <mergeCell ref="A13:A20"/>
    <mergeCell ref="B21:B25"/>
    <mergeCell ref="A21:A25"/>
    <mergeCell ref="B26:B33"/>
    <mergeCell ref="A26:A33"/>
    <mergeCell ref="A39:A43"/>
    <mergeCell ref="B39:B43"/>
    <mergeCell ref="B44:E44"/>
    <mergeCell ref="A45:A52"/>
    <mergeCell ref="B45:B52"/>
    <mergeCell ref="B74:B78"/>
    <mergeCell ref="A53:A57"/>
    <mergeCell ref="B53:B57"/>
    <mergeCell ref="A58:A62"/>
    <mergeCell ref="B58:B62"/>
    <mergeCell ref="A63:A67"/>
    <mergeCell ref="B63:B67"/>
    <mergeCell ref="J4:O5"/>
    <mergeCell ref="B94:E94"/>
    <mergeCell ref="A95:A99"/>
    <mergeCell ref="B95:B99"/>
    <mergeCell ref="A100:A104"/>
    <mergeCell ref="B100:B104"/>
    <mergeCell ref="A79:A83"/>
    <mergeCell ref="B79:B83"/>
    <mergeCell ref="A84:A88"/>
    <mergeCell ref="B84:B88"/>
    <mergeCell ref="A89:A93"/>
    <mergeCell ref="B89:B93"/>
    <mergeCell ref="A68:A72"/>
    <mergeCell ref="B68:B72"/>
    <mergeCell ref="B73:E73"/>
    <mergeCell ref="A74:A78"/>
  </mergeCells>
  <dataValidations disablePrompts="1" count="3">
    <dataValidation allowBlank="1" showInputMessage="1" showErrorMessage="1" promptTitle="Minimum bodova prema " prompt="Minimum bodova je 0" sqref="E2" xr:uid="{72C2CC12-E3E8-4C0A-B926-2403906A0040}"/>
    <dataValidation allowBlank="1" showInputMessage="1" showErrorMessage="1" promptTitle="Maksimum bodova" prompt="Maximum bodova prema zadanom podkriteriju može se mijenjati. Ukoliko se mijenja paziti da ukupan zbroj bodova bude 1000" sqref="E3" xr:uid="{6C5AF73C-126B-4BE0-9610-12F50D1037C5}"/>
    <dataValidation allowBlank="1" showInputMessage="1" showErrorMessage="1" promptTitle="Skala bodova" prompt="Svaki podkriterij " sqref="I6:I7 J7 K6:L7 M6" xr:uid="{542FF9FF-83C6-449B-8228-D97B67AABB38}"/>
  </dataValidations>
  <pageMargins left="0.7" right="0.7" top="0.75" bottom="0.75" header="0.3" footer="0.3"/>
  <pageSetup paperSize="9" scale="8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66AEE-9F73-4197-9ED5-C1109616207E}">
  <sheetPr codeName="Sheet11"/>
  <dimension ref="A1:AH149"/>
  <sheetViews>
    <sheetView showGridLines="0" zoomScale="90" zoomScaleNormal="90" workbookViewId="0">
      <selection activeCell="C3" sqref="C3"/>
    </sheetView>
  </sheetViews>
  <sheetFormatPr defaultColWidth="11.44140625" defaultRowHeight="14.4"/>
  <cols>
    <col min="1" max="1" width="6.6640625" style="2" customWidth="1"/>
    <col min="2" max="2" width="3.6640625" style="4" customWidth="1"/>
    <col min="3" max="3" width="39.109375" style="2" customWidth="1"/>
    <col min="4" max="4" width="38.6640625" style="2" customWidth="1"/>
    <col min="5" max="5" width="17.109375" style="3" customWidth="1"/>
    <col min="6" max="6" width="19.44140625" style="3" customWidth="1"/>
    <col min="7" max="10" width="17.109375" style="3" customWidth="1"/>
    <col min="11" max="11" width="26.33203125" style="3" customWidth="1"/>
    <col min="12" max="12" width="26.44140625" style="3" customWidth="1"/>
    <col min="13" max="19" width="17.109375" style="3" customWidth="1"/>
    <col min="20" max="20" width="13.88671875" style="2" bestFit="1" customWidth="1"/>
    <col min="21" max="16384" width="11.44140625" style="2"/>
  </cols>
  <sheetData>
    <row r="1" spans="1:20" s="3" customFormat="1" ht="25.2" customHeight="1">
      <c r="A1" s="2"/>
      <c r="B1" s="4"/>
      <c r="C1" s="2"/>
      <c r="D1" s="2"/>
      <c r="T1" s="2"/>
    </row>
    <row r="2" spans="1:20" s="3" customFormat="1" ht="25.2" customHeight="1">
      <c r="A2" s="2"/>
      <c r="B2" s="4"/>
      <c r="C2" s="4"/>
      <c r="D2" s="4"/>
      <c r="E2" s="5"/>
      <c r="F2" s="5"/>
      <c r="G2" s="5"/>
      <c r="H2" s="5"/>
      <c r="I2" s="5"/>
      <c r="J2" s="5"/>
      <c r="K2" s="5"/>
      <c r="L2" s="5"/>
      <c r="M2" s="5"/>
      <c r="T2" s="2"/>
    </row>
    <row r="3" spans="1:20" s="3" customFormat="1" ht="21">
      <c r="A3" s="2"/>
      <c r="B3" s="4"/>
      <c r="C3" s="134" t="s">
        <v>27</v>
      </c>
      <c r="D3" s="7"/>
      <c r="E3" s="135"/>
      <c r="F3" s="5"/>
      <c r="G3" s="5"/>
      <c r="H3" s="5"/>
      <c r="I3" s="5"/>
      <c r="J3" s="5"/>
      <c r="K3" s="5"/>
      <c r="L3" s="5"/>
      <c r="M3" s="5"/>
      <c r="T3" s="2"/>
    </row>
    <row r="4" spans="1:20" s="3" customFormat="1" ht="18">
      <c r="A4" s="2"/>
      <c r="B4" s="4"/>
      <c r="C4" s="136"/>
      <c r="D4" s="7"/>
      <c r="E4" s="5"/>
      <c r="F4" s="5"/>
      <c r="G4" s="5"/>
      <c r="H4" s="5"/>
      <c r="I4" s="5"/>
      <c r="J4" s="5"/>
      <c r="K4" s="5"/>
      <c r="L4" s="5"/>
      <c r="M4" s="5"/>
      <c r="T4" s="2"/>
    </row>
    <row r="5" spans="1:20" s="3" customFormat="1">
      <c r="A5" s="2"/>
      <c r="B5" s="4"/>
      <c r="C5" s="359"/>
      <c r="D5" s="359"/>
      <c r="E5" s="359"/>
      <c r="F5" s="359"/>
      <c r="G5" s="359"/>
      <c r="H5" s="5"/>
      <c r="I5" s="5"/>
      <c r="J5" s="5"/>
      <c r="K5" s="5"/>
      <c r="L5" s="5"/>
      <c r="M5" s="5"/>
      <c r="T5" s="2"/>
    </row>
    <row r="6" spans="1:20" s="3" customFormat="1">
      <c r="A6" s="2"/>
      <c r="B6" s="4"/>
      <c r="C6" s="7"/>
      <c r="D6" s="7"/>
      <c r="E6" s="5"/>
      <c r="F6" s="5"/>
      <c r="G6" s="5"/>
      <c r="H6" s="5"/>
      <c r="I6" s="5"/>
      <c r="J6" s="5"/>
      <c r="K6" s="5"/>
      <c r="L6" s="5"/>
      <c r="M6" s="5"/>
      <c r="T6" s="2"/>
    </row>
    <row r="7" spans="1:20" s="3" customFormat="1">
      <c r="A7" s="2"/>
      <c r="B7" s="4"/>
      <c r="C7" s="7"/>
      <c r="D7" s="7"/>
      <c r="E7" s="5"/>
      <c r="F7" s="5"/>
      <c r="G7" s="5"/>
      <c r="H7" s="5"/>
      <c r="I7" s="5"/>
      <c r="J7" s="5"/>
      <c r="K7" s="5"/>
      <c r="L7" s="5"/>
      <c r="M7" s="5"/>
      <c r="T7" s="2"/>
    </row>
    <row r="8" spans="1:20" s="3" customFormat="1" ht="15.6">
      <c r="A8" s="2"/>
      <c r="B8" s="10" t="s">
        <v>10</v>
      </c>
      <c r="C8" s="6" t="s">
        <v>200</v>
      </c>
      <c r="D8" s="8"/>
      <c r="E8" s="5"/>
      <c r="F8" s="5"/>
      <c r="G8" s="5"/>
      <c r="H8" s="5"/>
      <c r="I8" s="5"/>
      <c r="J8" s="5"/>
      <c r="K8" s="5"/>
      <c r="L8" s="5"/>
      <c r="M8" s="5"/>
      <c r="T8" s="2"/>
    </row>
    <row r="9" spans="1:20" s="3" customFormat="1" ht="16.2" thickBot="1">
      <c r="A9" s="2"/>
      <c r="B9" s="4"/>
      <c r="C9" s="6"/>
      <c r="D9" s="8"/>
      <c r="E9" s="5"/>
      <c r="F9" s="5"/>
      <c r="G9" s="5"/>
      <c r="H9" s="5"/>
      <c r="I9" s="5"/>
      <c r="J9" s="5"/>
      <c r="K9" s="5"/>
      <c r="L9" s="5"/>
      <c r="M9" s="5"/>
      <c r="T9" s="2"/>
    </row>
    <row r="10" spans="1:20" s="3" customFormat="1" ht="27.45" customHeight="1">
      <c r="A10" s="2"/>
      <c r="B10" s="4"/>
      <c r="C10" s="137" t="s">
        <v>31</v>
      </c>
      <c r="D10" s="138" t="s">
        <v>21</v>
      </c>
      <c r="E10" s="139" t="s">
        <v>22</v>
      </c>
      <c r="F10" s="5"/>
      <c r="G10" s="140" t="s">
        <v>23</v>
      </c>
      <c r="H10" s="5"/>
      <c r="I10" s="382" t="s">
        <v>216</v>
      </c>
      <c r="J10" s="382"/>
      <c r="K10" s="382"/>
      <c r="L10" s="5"/>
      <c r="M10" s="5"/>
      <c r="T10" s="2"/>
    </row>
    <row r="11" spans="1:20" s="3" customFormat="1" ht="15" thickBot="1">
      <c r="A11" s="2"/>
      <c r="B11" s="4"/>
      <c r="C11" s="375" t="str">
        <f>D59</f>
        <v>VJEŠTINE</v>
      </c>
      <c r="D11" s="141" t="str" cm="1">
        <f t="array" ref="D11:D16">TRANSPOSE(D60:I60)</f>
        <v>Stručna znanja i iskustvo</v>
      </c>
      <c r="E11" s="371">
        <f>D34</f>
        <v>0.44</v>
      </c>
      <c r="F11" s="5"/>
      <c r="G11" s="142">
        <f>E55</f>
        <v>1000</v>
      </c>
      <c r="H11" s="5"/>
      <c r="I11" s="382"/>
      <c r="J11" s="382"/>
      <c r="K11" s="382"/>
      <c r="L11" s="5"/>
      <c r="M11" s="5"/>
      <c r="T11" s="2"/>
    </row>
    <row r="12" spans="1:20" s="3" customFormat="1">
      <c r="A12" s="2"/>
      <c r="B12" s="4"/>
      <c r="C12" s="376"/>
      <c r="D12" s="141" t="str">
        <v>Vještine planiranja i organizacije</v>
      </c>
      <c r="E12" s="372"/>
      <c r="F12" s="5"/>
      <c r="G12" s="5"/>
      <c r="H12" s="5"/>
      <c r="I12" s="382"/>
      <c r="J12" s="382"/>
      <c r="K12" s="382"/>
      <c r="L12" s="5"/>
      <c r="M12" s="5"/>
      <c r="T12" s="2"/>
    </row>
    <row r="13" spans="1:20" s="3" customFormat="1">
      <c r="A13" s="2"/>
      <c r="B13" s="4"/>
      <c r="C13" s="376"/>
      <c r="D13" s="141" t="str">
        <v>Interpersonalne i komunikacijske vještine</v>
      </c>
      <c r="E13" s="372"/>
      <c r="F13" s="5"/>
      <c r="G13" s="5"/>
      <c r="H13" s="5"/>
      <c r="I13" s="382"/>
      <c r="J13" s="382"/>
      <c r="K13" s="382"/>
      <c r="L13" s="5"/>
      <c r="M13" s="5"/>
      <c r="T13" s="2"/>
    </row>
    <row r="14" spans="1:20" s="3" customFormat="1">
      <c r="A14" s="2"/>
      <c r="B14" s="4"/>
      <c r="C14" s="376"/>
      <c r="D14" s="141" t="str">
        <v>Vještine rješavanja problema</v>
      </c>
      <c r="E14" s="372"/>
      <c r="F14" s="5"/>
      <c r="G14" s="5"/>
      <c r="H14" s="5"/>
      <c r="I14" s="382"/>
      <c r="J14" s="382"/>
      <c r="K14" s="382"/>
      <c r="L14" s="5"/>
      <c r="M14" s="5"/>
      <c r="T14" s="2"/>
    </row>
    <row r="15" spans="1:20" s="3" customFormat="1">
      <c r="A15" s="2"/>
      <c r="B15" s="4"/>
      <c r="C15" s="376"/>
      <c r="D15" s="141" t="str">
        <v>Dodatna znanja</v>
      </c>
      <c r="E15" s="372"/>
      <c r="F15" s="5"/>
      <c r="G15" s="5"/>
      <c r="H15" s="5"/>
      <c r="I15" s="382"/>
      <c r="J15" s="382"/>
      <c r="K15" s="382"/>
      <c r="L15" s="5"/>
      <c r="M15" s="5"/>
      <c r="T15" s="2"/>
    </row>
    <row r="16" spans="1:20" s="3" customFormat="1">
      <c r="A16" s="2"/>
      <c r="B16" s="4"/>
      <c r="C16" s="377"/>
      <c r="D16" s="141" t="str">
        <v>Tjelesne/manualne vještine</v>
      </c>
      <c r="E16" s="372"/>
      <c r="F16" s="5"/>
      <c r="G16" s="5"/>
      <c r="H16" s="5"/>
      <c r="I16" s="5"/>
      <c r="J16" s="5"/>
      <c r="K16" s="5"/>
      <c r="L16" s="5"/>
      <c r="M16" s="5"/>
      <c r="T16" s="2"/>
    </row>
    <row r="17" spans="1:20" s="3" customFormat="1">
      <c r="A17" s="2"/>
      <c r="B17" s="4"/>
      <c r="C17" s="378" t="str">
        <f>J59</f>
        <v>ODGOVORNOST</v>
      </c>
      <c r="D17" s="143" t="str" cm="1">
        <f t="array" ref="D17:D21">TRANSPOSE(J60:N60)</f>
        <v>Odgovornost za ljude</v>
      </c>
      <c r="E17" s="373">
        <f>D41</f>
        <v>0.30000000000000004</v>
      </c>
      <c r="F17" s="5"/>
      <c r="G17" s="5"/>
      <c r="H17" s="5"/>
      <c r="I17" s="5"/>
      <c r="J17" s="5"/>
      <c r="K17" s="5"/>
      <c r="L17" s="5"/>
      <c r="M17" s="5"/>
      <c r="T17" s="2"/>
    </row>
    <row r="18" spans="1:20" s="3" customFormat="1">
      <c r="A18" s="2"/>
      <c r="B18" s="4"/>
      <c r="C18" s="366"/>
      <c r="D18" s="143" t="str">
        <v>Odgovornost za financijske resurse</v>
      </c>
      <c r="E18" s="374"/>
      <c r="F18" s="5"/>
      <c r="G18" s="5"/>
      <c r="H18" s="5"/>
      <c r="I18" s="5"/>
      <c r="J18" s="5"/>
      <c r="K18" s="5"/>
      <c r="L18" s="5"/>
      <c r="M18" s="5"/>
      <c r="T18" s="2"/>
    </row>
    <row r="19" spans="1:20" s="3" customFormat="1">
      <c r="A19" s="2"/>
      <c r="B19" s="4"/>
      <c r="C19" s="366"/>
      <c r="D19" s="143" t="str">
        <v>Odgovornost za materijalna dobra i opremu</v>
      </c>
      <c r="E19" s="374"/>
      <c r="F19" s="5"/>
      <c r="G19" s="5"/>
      <c r="H19" s="5"/>
      <c r="I19" s="5"/>
      <c r="J19" s="5"/>
      <c r="K19" s="5"/>
      <c r="L19" s="5"/>
      <c r="M19" s="5"/>
      <c r="T19" s="2"/>
    </row>
    <row r="20" spans="1:20" s="3" customFormat="1">
      <c r="A20" s="2"/>
      <c r="B20" s="4"/>
      <c r="C20" s="366"/>
      <c r="D20" s="143" t="str">
        <v>Odgovornost za informacije</v>
      </c>
      <c r="E20" s="374"/>
      <c r="F20" s="5"/>
      <c r="G20" s="5"/>
      <c r="H20" s="5"/>
      <c r="I20" s="5"/>
      <c r="J20" s="5"/>
      <c r="K20" s="5"/>
      <c r="L20" s="5"/>
      <c r="M20" s="5"/>
      <c r="T20" s="2"/>
    </row>
    <row r="21" spans="1:20" s="3" customFormat="1" ht="20.399999999999999" customHeight="1">
      <c r="A21" s="2"/>
      <c r="B21" s="4"/>
      <c r="C21" s="366"/>
      <c r="D21" s="143" t="str">
        <v>Utjecaj na rezultat</v>
      </c>
      <c r="E21" s="374"/>
      <c r="F21" s="5"/>
      <c r="G21" s="5"/>
      <c r="H21" s="5"/>
      <c r="I21" s="5"/>
      <c r="J21" s="5"/>
      <c r="K21" s="5"/>
      <c r="L21" s="5"/>
      <c r="M21" s="5"/>
      <c r="T21" s="2"/>
    </row>
    <row r="22" spans="1:20" s="3" customFormat="1">
      <c r="A22" s="2"/>
      <c r="B22" s="4"/>
      <c r="C22" s="365" t="str">
        <f>O59</f>
        <v>RADNI NAPOR</v>
      </c>
      <c r="D22" s="144" t="str" cm="1">
        <f t="array" ref="D22:D25">TRANSPOSE(O60:R60)</f>
        <v>Zahtjevnost razmišljanja</v>
      </c>
      <c r="E22" s="367">
        <f>D47</f>
        <v>0.19999999999999998</v>
      </c>
      <c r="F22" s="5"/>
      <c r="G22" s="5"/>
      <c r="H22" s="5"/>
      <c r="I22" s="5"/>
      <c r="J22" s="5"/>
      <c r="K22" s="5"/>
      <c r="L22" s="5"/>
      <c r="M22" s="5"/>
      <c r="T22" s="2"/>
    </row>
    <row r="23" spans="1:20" s="3" customFormat="1">
      <c r="A23" s="2"/>
      <c r="B23" s="4"/>
      <c r="C23" s="366"/>
      <c r="D23" s="144" t="str">
        <v>Donošenje i provođenje odluka</v>
      </c>
      <c r="E23" s="368"/>
      <c r="F23" s="5"/>
      <c r="G23" s="5"/>
      <c r="H23" s="5"/>
      <c r="I23" s="5"/>
      <c r="J23" s="5"/>
      <c r="K23" s="5"/>
      <c r="L23" s="5"/>
      <c r="M23" s="5"/>
      <c r="T23" s="2"/>
    </row>
    <row r="24" spans="1:20" s="3" customFormat="1">
      <c r="A24" s="2"/>
      <c r="B24" s="4"/>
      <c r="C24" s="366"/>
      <c r="D24" s="144" t="str">
        <v>Psihosocijalni i emocionalni zahtjevi</v>
      </c>
      <c r="E24" s="368"/>
      <c r="F24" s="5"/>
      <c r="G24" s="5"/>
      <c r="H24" s="5"/>
      <c r="I24" s="5"/>
      <c r="J24" s="5"/>
      <c r="K24" s="5"/>
      <c r="L24" s="5"/>
      <c r="M24" s="5"/>
      <c r="T24" s="2"/>
    </row>
    <row r="25" spans="1:20" s="3" customFormat="1">
      <c r="A25" s="2"/>
      <c r="B25" s="4"/>
      <c r="C25" s="366"/>
      <c r="D25" s="144" t="str">
        <v>Fizičko opterećenje</v>
      </c>
      <c r="E25" s="368"/>
      <c r="F25" s="5"/>
      <c r="G25" s="5"/>
      <c r="H25" s="5"/>
      <c r="I25" s="5"/>
      <c r="J25" s="5"/>
      <c r="K25" s="5"/>
      <c r="L25" s="5"/>
      <c r="M25" s="5"/>
      <c r="T25" s="2"/>
    </row>
    <row r="26" spans="1:20" s="3" customFormat="1">
      <c r="A26" s="2"/>
      <c r="B26" s="4"/>
      <c r="C26" s="363" t="str">
        <f>S59</f>
        <v>RADNI UVJETI</v>
      </c>
      <c r="D26" s="145" t="str" cm="1">
        <f t="array" ref="D26:D27">TRANSPOSE(S60:T60)</f>
        <v>Radno okruženje</v>
      </c>
      <c r="E26" s="369">
        <f>D52</f>
        <v>0.06</v>
      </c>
      <c r="F26" s="5"/>
      <c r="G26" s="5"/>
      <c r="H26" s="5"/>
      <c r="I26" s="5"/>
      <c r="J26" s="5"/>
      <c r="K26" s="5"/>
      <c r="L26" s="5"/>
      <c r="M26" s="5"/>
      <c r="T26" s="2"/>
    </row>
    <row r="27" spans="1:20" s="3" customFormat="1">
      <c r="A27" s="2"/>
      <c r="B27" s="4"/>
      <c r="C27" s="364"/>
      <c r="D27" s="145" t="str">
        <v>Organizacijsko okruženje</v>
      </c>
      <c r="E27" s="370"/>
      <c r="F27" s="5"/>
      <c r="G27" s="5"/>
      <c r="H27" s="5"/>
      <c r="I27" s="5"/>
      <c r="J27" s="5"/>
      <c r="K27" s="5"/>
      <c r="L27" s="5"/>
      <c r="M27" s="5"/>
    </row>
    <row r="28" spans="1:20" s="3" customFormat="1" ht="15" thickBot="1">
      <c r="A28" s="2"/>
      <c r="B28" s="4"/>
      <c r="C28" s="146"/>
      <c r="D28" s="147" t="s">
        <v>24</v>
      </c>
      <c r="E28" s="148">
        <f>SUM(E11:E27)</f>
        <v>1</v>
      </c>
      <c r="F28" s="5"/>
      <c r="G28" s="5"/>
      <c r="H28" s="5"/>
      <c r="I28" s="5"/>
      <c r="J28" s="5"/>
      <c r="K28" s="5"/>
      <c r="L28" s="5"/>
      <c r="M28" s="5"/>
    </row>
    <row r="29" spans="1:20" s="3" customFormat="1">
      <c r="A29" s="2"/>
      <c r="B29" s="4"/>
      <c r="C29" s="7"/>
      <c r="D29" s="149"/>
      <c r="E29" s="5"/>
      <c r="F29" s="5"/>
      <c r="G29" s="5"/>
      <c r="H29" s="5"/>
      <c r="I29" s="5"/>
      <c r="J29" s="5"/>
      <c r="K29" s="5"/>
      <c r="L29" s="5"/>
      <c r="M29" s="5"/>
    </row>
    <row r="30" spans="1:20" s="3" customFormat="1" ht="15.6">
      <c r="A30" s="2"/>
      <c r="B30" s="4"/>
      <c r="C30" s="6"/>
      <c r="D30" s="7"/>
      <c r="E30" s="5"/>
      <c r="F30" s="5"/>
      <c r="G30" s="5"/>
      <c r="H30" s="5"/>
      <c r="I30" s="5"/>
      <c r="J30" s="5"/>
      <c r="K30" s="5"/>
      <c r="L30" s="5"/>
      <c r="M30" s="5"/>
    </row>
    <row r="31" spans="1:20" s="3" customFormat="1" ht="15.6">
      <c r="A31" s="2"/>
      <c r="B31" s="10" t="s">
        <v>11</v>
      </c>
      <c r="C31" s="6" t="s">
        <v>201</v>
      </c>
      <c r="D31" s="7"/>
      <c r="E31" s="5"/>
      <c r="F31" s="5"/>
      <c r="G31" s="5"/>
      <c r="H31" s="5"/>
      <c r="I31" s="5"/>
      <c r="J31" s="5"/>
      <c r="K31" s="5"/>
      <c r="L31" s="5"/>
      <c r="M31" s="5"/>
    </row>
    <row r="32" spans="1:20" s="3" customFormat="1" ht="16.2" thickBot="1">
      <c r="A32" s="2"/>
      <c r="B32" s="4"/>
      <c r="C32" s="6"/>
      <c r="D32" s="7"/>
      <c r="E32" s="5"/>
      <c r="F32" s="5"/>
      <c r="G32" s="5"/>
      <c r="H32" s="5"/>
      <c r="I32" s="5"/>
      <c r="J32" s="5"/>
      <c r="K32" s="5"/>
      <c r="L32" s="5"/>
      <c r="M32" s="5"/>
    </row>
    <row r="33" spans="1:13" s="3" customFormat="1">
      <c r="A33" s="2"/>
      <c r="B33" s="4"/>
      <c r="C33" s="150" t="s">
        <v>29</v>
      </c>
      <c r="D33" s="151" t="s">
        <v>40</v>
      </c>
      <c r="E33" s="151" t="s">
        <v>28</v>
      </c>
      <c r="F33" s="152" t="s">
        <v>30</v>
      </c>
      <c r="G33" s="5"/>
      <c r="H33" s="5"/>
      <c r="I33" s="5"/>
      <c r="J33" s="5"/>
      <c r="K33" s="5"/>
      <c r="L33" s="5"/>
      <c r="M33" s="5"/>
    </row>
    <row r="34" spans="1:13" s="3" customFormat="1">
      <c r="A34" s="2"/>
      <c r="B34" s="4"/>
      <c r="C34" s="153" t="str">
        <f>C11</f>
        <v>VJEŠTINE</v>
      </c>
      <c r="D34" s="154">
        <f t="shared" ref="D34:D40" si="0">E34/$E$55</f>
        <v>0.44</v>
      </c>
      <c r="E34" s="155">
        <f>SUM(E35:E40)</f>
        <v>440</v>
      </c>
      <c r="F34" s="156">
        <f>SUM(F35:F40)</f>
        <v>0</v>
      </c>
      <c r="G34" s="5"/>
      <c r="H34" s="5"/>
      <c r="I34" s="5"/>
      <c r="J34" s="5"/>
      <c r="K34" s="5"/>
      <c r="L34" s="5"/>
      <c r="M34" s="5"/>
    </row>
    <row r="35" spans="1:13" s="3" customFormat="1" ht="14.7" customHeight="1">
      <c r="A35" s="2"/>
      <c r="B35" s="4"/>
      <c r="C35" s="157" t="str" cm="1">
        <f t="array" ref="C35:C40">_xlfn.ANCHORARRAY(D11)</f>
        <v>Stručna znanja i iskustvo</v>
      </c>
      <c r="D35" s="158">
        <f t="shared" si="0"/>
        <v>0.14000000000000001</v>
      </c>
      <c r="E35" s="159">
        <f t="shared" ref="E35:E40" si="1">MAX(_xlfn.XLOOKUP(C35,_xlfn.ANCHORARRAY($D$138),$D$139:$T$146,"",0,-1))</f>
        <v>140</v>
      </c>
      <c r="F35" s="160">
        <f t="shared" ref="F35:F40" si="2">MIN(_xlfn.XLOOKUP(C35,_xlfn.ANCHORARRAY($D$138),$D$139:$T$146,"",0,-1))</f>
        <v>0</v>
      </c>
      <c r="G35" s="5"/>
      <c r="H35" s="5"/>
      <c r="I35" s="5"/>
      <c r="J35" s="5"/>
      <c r="K35" s="5"/>
      <c r="L35" s="5"/>
      <c r="M35" s="5"/>
    </row>
    <row r="36" spans="1:13" s="3" customFormat="1">
      <c r="A36" s="2"/>
      <c r="B36" s="4"/>
      <c r="C36" s="161" t="str">
        <v>Vještine planiranja i organizacije</v>
      </c>
      <c r="D36" s="162">
        <f t="shared" si="0"/>
        <v>0.08</v>
      </c>
      <c r="E36" s="163">
        <f t="shared" si="1"/>
        <v>80</v>
      </c>
      <c r="F36" s="164">
        <f t="shared" si="2"/>
        <v>0</v>
      </c>
      <c r="G36" s="5"/>
      <c r="H36" s="5"/>
      <c r="I36" s="5"/>
      <c r="J36" s="5"/>
      <c r="K36" s="5"/>
      <c r="L36" s="5"/>
      <c r="M36" s="5"/>
    </row>
    <row r="37" spans="1:13" s="3" customFormat="1" ht="14.7" customHeight="1">
      <c r="A37" s="2"/>
      <c r="B37" s="4"/>
      <c r="C37" s="157" t="str">
        <v>Interpersonalne i komunikacijske vještine</v>
      </c>
      <c r="D37" s="158">
        <f t="shared" si="0"/>
        <v>0.06</v>
      </c>
      <c r="E37" s="159">
        <f t="shared" si="1"/>
        <v>60</v>
      </c>
      <c r="F37" s="160">
        <f t="shared" si="2"/>
        <v>0</v>
      </c>
      <c r="G37" s="5"/>
      <c r="H37" s="5"/>
      <c r="I37" s="5"/>
      <c r="J37" s="5"/>
      <c r="K37" s="5"/>
      <c r="L37" s="5"/>
      <c r="M37" s="5"/>
    </row>
    <row r="38" spans="1:13" s="3" customFormat="1">
      <c r="A38" s="2"/>
      <c r="B38" s="4"/>
      <c r="C38" s="161" t="str">
        <v>Vještine rješavanja problema</v>
      </c>
      <c r="D38" s="162">
        <f t="shared" si="0"/>
        <v>0.08</v>
      </c>
      <c r="E38" s="163">
        <f t="shared" si="1"/>
        <v>80</v>
      </c>
      <c r="F38" s="164">
        <f t="shared" si="2"/>
        <v>0</v>
      </c>
      <c r="G38" s="5"/>
      <c r="H38" s="5"/>
      <c r="I38" s="5"/>
      <c r="J38" s="5"/>
      <c r="K38" s="5"/>
      <c r="L38" s="5"/>
      <c r="M38" s="5"/>
    </row>
    <row r="39" spans="1:13" s="3" customFormat="1">
      <c r="A39" s="2"/>
      <c r="B39" s="4"/>
      <c r="C39" s="157" t="str">
        <v>Dodatna znanja</v>
      </c>
      <c r="D39" s="158">
        <f t="shared" si="0"/>
        <v>0.04</v>
      </c>
      <c r="E39" s="159">
        <f t="shared" si="1"/>
        <v>40</v>
      </c>
      <c r="F39" s="160">
        <f t="shared" si="2"/>
        <v>0</v>
      </c>
      <c r="G39" s="5"/>
      <c r="H39" s="5"/>
      <c r="I39" s="5"/>
      <c r="J39" s="5"/>
      <c r="K39" s="5"/>
      <c r="L39" s="5"/>
      <c r="M39" s="5"/>
    </row>
    <row r="40" spans="1:13" s="3" customFormat="1">
      <c r="A40" s="2"/>
      <c r="B40" s="4"/>
      <c r="C40" s="161" t="str">
        <v>Tjelesne/manualne vještine</v>
      </c>
      <c r="D40" s="162">
        <f t="shared" si="0"/>
        <v>0.04</v>
      </c>
      <c r="E40" s="163">
        <f t="shared" si="1"/>
        <v>40</v>
      </c>
      <c r="F40" s="164">
        <f t="shared" si="2"/>
        <v>0</v>
      </c>
      <c r="G40" s="5"/>
      <c r="H40" s="5"/>
      <c r="I40" s="5"/>
      <c r="J40" s="5"/>
      <c r="K40" s="5"/>
      <c r="L40" s="5"/>
      <c r="M40" s="5"/>
    </row>
    <row r="41" spans="1:13" s="3" customFormat="1">
      <c r="A41" s="2"/>
      <c r="B41" s="4"/>
      <c r="C41" s="165" t="str">
        <f>C17</f>
        <v>ODGOVORNOST</v>
      </c>
      <c r="D41" s="166">
        <f>SUM(D42:D46)</f>
        <v>0.30000000000000004</v>
      </c>
      <c r="E41" s="167">
        <f>SUM(E42:E46)</f>
        <v>300</v>
      </c>
      <c r="F41" s="168">
        <f>SUM(F42:F46)</f>
        <v>0</v>
      </c>
      <c r="G41" s="5"/>
      <c r="H41" s="5"/>
      <c r="I41" s="5"/>
      <c r="J41" s="5"/>
      <c r="K41" s="5"/>
      <c r="L41" s="5"/>
      <c r="M41" s="5"/>
    </row>
    <row r="42" spans="1:13" s="3" customFormat="1">
      <c r="A42" s="2"/>
      <c r="B42" s="4"/>
      <c r="C42" s="161" t="str" cm="1">
        <f t="array" ref="C42:C46">_xlfn.ANCHORARRAY(D17)</f>
        <v>Odgovornost za ljude</v>
      </c>
      <c r="D42" s="162">
        <f>E42/$E$55</f>
        <v>0.1</v>
      </c>
      <c r="E42" s="163">
        <f>MAX(_xlfn.XLOOKUP(C42,_xlfn.ANCHORARRAY($D$138),$D$139:$T$146,"",0,-1))</f>
        <v>100</v>
      </c>
      <c r="F42" s="164">
        <f>MIN(_xlfn.XLOOKUP(C42,_xlfn.ANCHORARRAY($D$138),$D$139:$T$146,"",0,-1))</f>
        <v>0</v>
      </c>
      <c r="G42" s="5"/>
      <c r="H42" s="5"/>
      <c r="I42" s="5"/>
      <c r="J42" s="5"/>
      <c r="K42" s="5"/>
      <c r="L42" s="5"/>
      <c r="M42" s="5"/>
    </row>
    <row r="43" spans="1:13" s="3" customFormat="1">
      <c r="A43" s="2"/>
      <c r="B43" s="4"/>
      <c r="C43" s="157" t="str">
        <v>Odgovornost za financijske resurse</v>
      </c>
      <c r="D43" s="158">
        <f>E43/$E$55</f>
        <v>0.05</v>
      </c>
      <c r="E43" s="159">
        <f>MAX(_xlfn.XLOOKUP(C43,_xlfn.ANCHORARRAY($D$138),$D$139:$T$146,"",0,-1))</f>
        <v>50</v>
      </c>
      <c r="F43" s="160">
        <f>MIN(_xlfn.XLOOKUP(C43,_xlfn.ANCHORARRAY($D$138),$D$139:$T$146,"",0,-1))</f>
        <v>0</v>
      </c>
      <c r="G43" s="5"/>
      <c r="H43" s="5"/>
      <c r="I43" s="5"/>
      <c r="J43" s="5"/>
      <c r="K43" s="5"/>
      <c r="L43" s="5"/>
      <c r="M43" s="5"/>
    </row>
    <row r="44" spans="1:13" s="3" customFormat="1" ht="18" customHeight="1">
      <c r="A44" s="2"/>
      <c r="B44" s="4"/>
      <c r="C44" s="161" t="str">
        <v>Odgovornost za materijalna dobra i opremu</v>
      </c>
      <c r="D44" s="162">
        <f>E44/$E$55</f>
        <v>0.05</v>
      </c>
      <c r="E44" s="163">
        <f>MAX(_xlfn.XLOOKUP(C44,_xlfn.ANCHORARRAY($D$138),$D$139:$T$146,"",0,-1))</f>
        <v>50</v>
      </c>
      <c r="F44" s="164">
        <f>MIN(_xlfn.XLOOKUP(C44,_xlfn.ANCHORARRAY($D$138),$D$139:$T$146,"",0,-1))</f>
        <v>0</v>
      </c>
      <c r="G44" s="5"/>
      <c r="H44" s="5"/>
      <c r="I44" s="5"/>
      <c r="J44" s="5"/>
      <c r="K44" s="5"/>
      <c r="L44" s="5"/>
      <c r="M44" s="5"/>
    </row>
    <row r="45" spans="1:13" s="3" customFormat="1">
      <c r="A45" s="2"/>
      <c r="B45" s="4"/>
      <c r="C45" s="157" t="str">
        <v>Odgovornost za informacije</v>
      </c>
      <c r="D45" s="158">
        <f>E45/$E$55</f>
        <v>0.04</v>
      </c>
      <c r="E45" s="159">
        <f>MAX(_xlfn.XLOOKUP(C45,_xlfn.ANCHORARRAY($D$138),$D$139:$T$146,"",0,-1))</f>
        <v>40</v>
      </c>
      <c r="F45" s="160">
        <f>MIN(_xlfn.XLOOKUP(C45,_xlfn.ANCHORARRAY($D$138),$D$139:$T$146,"",0,-1))</f>
        <v>0</v>
      </c>
      <c r="G45" s="5"/>
      <c r="H45" s="5"/>
      <c r="I45" s="5"/>
      <c r="J45" s="5"/>
      <c r="K45" s="5"/>
      <c r="L45" s="5"/>
      <c r="M45" s="5"/>
    </row>
    <row r="46" spans="1:13" s="3" customFormat="1">
      <c r="A46" s="2"/>
      <c r="B46" s="4"/>
      <c r="C46" s="161" t="str">
        <v>Utjecaj na rezultat</v>
      </c>
      <c r="D46" s="162">
        <f>E46/$E$55</f>
        <v>0.06</v>
      </c>
      <c r="E46" s="163">
        <f>MAX(_xlfn.XLOOKUP(C46,_xlfn.ANCHORARRAY($D$138),$D$139:$T$146,"",0,-1))</f>
        <v>60</v>
      </c>
      <c r="F46" s="164">
        <f>MIN(_xlfn.XLOOKUP(C46,_xlfn.ANCHORARRAY($D$138),$D$139:$T$146,"",0,-1))</f>
        <v>0</v>
      </c>
      <c r="G46" s="5"/>
      <c r="H46" s="5"/>
      <c r="I46" s="5"/>
      <c r="J46" s="5"/>
      <c r="K46" s="5"/>
      <c r="L46" s="5"/>
      <c r="M46" s="5"/>
    </row>
    <row r="47" spans="1:13" s="3" customFormat="1">
      <c r="A47" s="2"/>
      <c r="B47" s="4"/>
      <c r="C47" s="169" t="str">
        <f>C22</f>
        <v>RADNI NAPOR</v>
      </c>
      <c r="D47" s="170">
        <f>SUM(D48:D51)</f>
        <v>0.19999999999999998</v>
      </c>
      <c r="E47" s="171">
        <f>SUM(E48:E51)</f>
        <v>200</v>
      </c>
      <c r="F47" s="172">
        <f>SUM(F48:F51)</f>
        <v>0</v>
      </c>
      <c r="G47" s="5"/>
      <c r="H47" s="5"/>
      <c r="I47" s="5"/>
      <c r="J47" s="5"/>
      <c r="K47" s="5"/>
      <c r="L47" s="5"/>
      <c r="M47" s="5"/>
    </row>
    <row r="48" spans="1:13" s="3" customFormat="1">
      <c r="A48" s="2"/>
      <c r="B48" s="4"/>
      <c r="C48" s="161" t="str" cm="1">
        <f t="array" ref="C48:C51">_xlfn.ANCHORARRAY(D22)</f>
        <v>Zahtjevnost razmišljanja</v>
      </c>
      <c r="D48" s="162">
        <f>E48/$E$55</f>
        <v>0.06</v>
      </c>
      <c r="E48" s="163">
        <f>MAX(_xlfn.XLOOKUP(C48,_xlfn.ANCHORARRAY($D$138),$D$139:$T$146,"",0,-1))</f>
        <v>60</v>
      </c>
      <c r="F48" s="164">
        <f>MIN(_xlfn.XLOOKUP(C48,_xlfn.ANCHORARRAY($D$138),$D$139:$T$146,"",0,-1))</f>
        <v>0</v>
      </c>
      <c r="G48" s="5"/>
      <c r="H48" s="5"/>
      <c r="I48" s="5"/>
      <c r="J48" s="5"/>
      <c r="K48" s="5"/>
      <c r="L48" s="5"/>
      <c r="M48" s="5"/>
    </row>
    <row r="49" spans="1:32" s="3" customFormat="1">
      <c r="A49" s="2"/>
      <c r="B49" s="4"/>
      <c r="C49" s="157" t="str">
        <v>Donošenje i provođenje odluka</v>
      </c>
      <c r="D49" s="158">
        <f>E49/$E$55</f>
        <v>0.06</v>
      </c>
      <c r="E49" s="159">
        <f>MAX(_xlfn.XLOOKUP(C49,_xlfn.ANCHORARRAY($D$138),$D$139:$T$146,"",0,-1))</f>
        <v>60</v>
      </c>
      <c r="F49" s="160">
        <f>MIN(_xlfn.XLOOKUP(C49,_xlfn.ANCHORARRAY($D$138),$D$139:$T$146,"",0,-1))</f>
        <v>0</v>
      </c>
      <c r="G49" s="5"/>
      <c r="H49" s="5"/>
      <c r="I49" s="5"/>
      <c r="J49" s="5"/>
      <c r="K49" s="5"/>
      <c r="L49" s="5"/>
      <c r="M49" s="5"/>
    </row>
    <row r="50" spans="1:32" s="3" customFormat="1">
      <c r="A50" s="2"/>
      <c r="B50" s="4"/>
      <c r="C50" s="161" t="str">
        <v>Psihosocijalni i emocionalni zahtjevi</v>
      </c>
      <c r="D50" s="162">
        <f>E50/$E$55</f>
        <v>0.05</v>
      </c>
      <c r="E50" s="163">
        <f>MAX(_xlfn.XLOOKUP(C50,_xlfn.ANCHORARRAY($D$138),$D$139:$T$146,"",0,-1))</f>
        <v>50</v>
      </c>
      <c r="F50" s="164">
        <f>MIN(_xlfn.XLOOKUP(C50,_xlfn.ANCHORARRAY($D$138),$D$139:$T$146,"",0,-1))</f>
        <v>0</v>
      </c>
      <c r="G50" s="5"/>
      <c r="H50" s="5"/>
      <c r="I50" s="5"/>
      <c r="J50" s="5"/>
      <c r="K50" s="5"/>
      <c r="L50" s="5"/>
      <c r="M50" s="5"/>
    </row>
    <row r="51" spans="1:32" s="3" customFormat="1">
      <c r="A51" s="2"/>
      <c r="B51" s="4"/>
      <c r="C51" s="157" t="str">
        <v>Fizičko opterećenje</v>
      </c>
      <c r="D51" s="158">
        <f>E51/$E$55</f>
        <v>0.03</v>
      </c>
      <c r="E51" s="159">
        <f>MAX(_xlfn.XLOOKUP(C51,_xlfn.ANCHORARRAY($D$138),$D$139:$T$146,"",0,-1))</f>
        <v>30</v>
      </c>
      <c r="F51" s="160">
        <f>MIN(_xlfn.XLOOKUP(C51,_xlfn.ANCHORARRAY($D$138),$D$139:$T$146,"",0,-1))</f>
        <v>0</v>
      </c>
      <c r="G51" s="5"/>
      <c r="H51" s="5"/>
      <c r="I51" s="5"/>
      <c r="J51" s="5"/>
      <c r="K51" s="5"/>
      <c r="L51" s="5"/>
      <c r="M51" s="5"/>
    </row>
    <row r="52" spans="1:32" s="3" customFormat="1" ht="18" customHeight="1">
      <c r="A52" s="2"/>
      <c r="B52" s="4"/>
      <c r="C52" s="173" t="str">
        <f>C26</f>
        <v>RADNI UVJETI</v>
      </c>
      <c r="D52" s="174">
        <f>SUM(D53:D54)</f>
        <v>0.06</v>
      </c>
      <c r="E52" s="175">
        <f>SUM(E53:E54)</f>
        <v>60</v>
      </c>
      <c r="F52" s="176">
        <f>SUM(F53:F54)</f>
        <v>0</v>
      </c>
      <c r="G52" s="5"/>
      <c r="H52" s="5"/>
      <c r="I52" s="5"/>
      <c r="J52" s="5"/>
      <c r="K52" s="5"/>
      <c r="L52" s="5"/>
      <c r="M52" s="5"/>
    </row>
    <row r="53" spans="1:32">
      <c r="C53" s="157" t="str" cm="1">
        <f t="array" ref="C53:C54">_xlfn.ANCHORARRAY(D26)</f>
        <v>Radno okruženje</v>
      </c>
      <c r="D53" s="158">
        <f>E53/$E$55</f>
        <v>0.03</v>
      </c>
      <c r="E53" s="159">
        <f>MAX(_xlfn.XLOOKUP(C53,_xlfn.ANCHORARRAY($D$138),$D$139:$T$146,"",0,-1))</f>
        <v>30</v>
      </c>
      <c r="F53" s="160">
        <f>MIN(_xlfn.XLOOKUP(C53,_xlfn.ANCHORARRAY($D$138),$D$139:$T$146,"",0,-1))</f>
        <v>0</v>
      </c>
      <c r="G53" s="5"/>
      <c r="H53" s="5"/>
      <c r="I53" s="5"/>
      <c r="J53" s="5"/>
      <c r="K53" s="5"/>
      <c r="L53" s="5"/>
      <c r="M53" s="5"/>
    </row>
    <row r="54" spans="1:32" ht="13.2" customHeight="1">
      <c r="C54" s="177" t="str">
        <v>Organizacijsko okruženje</v>
      </c>
      <c r="D54" s="178">
        <f>E54/$E$55</f>
        <v>0.03</v>
      </c>
      <c r="E54" s="179">
        <f>MAX(_xlfn.XLOOKUP(C54,_xlfn.ANCHORARRAY($D$138),$D$139:$T$146,"",0,-1))</f>
        <v>30</v>
      </c>
      <c r="F54" s="180">
        <f>MIN(_xlfn.XLOOKUP(C54,_xlfn.ANCHORARRAY($D$138),$D$139:$T$146,"",0,-1))</f>
        <v>0</v>
      </c>
      <c r="G54" s="5"/>
      <c r="H54" s="5"/>
      <c r="I54" s="5"/>
      <c r="J54" s="5"/>
      <c r="K54" s="5"/>
      <c r="L54" s="5"/>
      <c r="M54" s="5"/>
    </row>
    <row r="55" spans="1:32" ht="15" thickBot="1">
      <c r="C55" s="181" t="s">
        <v>24</v>
      </c>
      <c r="D55" s="182">
        <f>D34+D41+D47+D52</f>
        <v>1</v>
      </c>
      <c r="E55" s="183">
        <f>E34+E41+E47+E52</f>
        <v>1000</v>
      </c>
      <c r="F55" s="184">
        <f>F34+F41+F47+F52</f>
        <v>0</v>
      </c>
      <c r="G55" s="5"/>
      <c r="H55" s="5"/>
      <c r="I55" s="5"/>
      <c r="J55" s="5"/>
      <c r="K55" s="5"/>
      <c r="L55" s="5"/>
      <c r="M55" s="5"/>
    </row>
    <row r="56" spans="1:32">
      <c r="C56" s="7"/>
      <c r="D56" s="7"/>
      <c r="E56" s="5"/>
      <c r="F56" s="5"/>
      <c r="G56" s="5"/>
      <c r="H56" s="5"/>
      <c r="I56" s="5"/>
      <c r="J56" s="5"/>
      <c r="K56" s="5"/>
      <c r="L56" s="5"/>
      <c r="M56" s="5"/>
    </row>
    <row r="57" spans="1:32">
      <c r="C57" s="7"/>
      <c r="D57" s="7"/>
      <c r="E57" s="5"/>
      <c r="F57" s="5"/>
      <c r="G57" s="5"/>
      <c r="H57" s="5"/>
      <c r="I57" s="5"/>
      <c r="J57" s="5"/>
      <c r="K57" s="5"/>
      <c r="L57" s="5"/>
      <c r="M57" s="5"/>
    </row>
    <row r="58" spans="1:32" ht="15.75" customHeight="1">
      <c r="B58" s="42" t="s">
        <v>12</v>
      </c>
      <c r="C58" s="185" t="s">
        <v>26</v>
      </c>
      <c r="D58" s="186"/>
      <c r="E58" s="187"/>
      <c r="F58" s="5"/>
      <c r="G58" s="5"/>
      <c r="H58" s="5"/>
      <c r="I58" s="5"/>
      <c r="J58" s="5"/>
      <c r="K58" s="5"/>
      <c r="L58" s="5"/>
      <c r="M58" s="5"/>
      <c r="N58" s="5"/>
      <c r="O58" s="5"/>
      <c r="P58" s="5"/>
      <c r="Q58" s="5"/>
      <c r="R58" s="5"/>
      <c r="S58" s="5"/>
      <c r="T58" s="4"/>
      <c r="U58" s="4"/>
      <c r="V58" s="4"/>
      <c r="W58" s="4"/>
      <c r="X58" s="4"/>
      <c r="Y58" s="4"/>
      <c r="Z58" s="4"/>
      <c r="AA58" s="4"/>
      <c r="AB58" s="4"/>
      <c r="AC58" s="4"/>
      <c r="AD58" s="4"/>
      <c r="AE58" s="4"/>
      <c r="AF58" s="4"/>
    </row>
    <row r="59" spans="1:32" ht="15.75" customHeight="1">
      <c r="C59" s="188"/>
      <c r="D59" s="379" t="str">
        <f>'Bodovna skala s opisima'!B4</f>
        <v>VJEŠTINE</v>
      </c>
      <c r="E59" s="380"/>
      <c r="F59" s="380"/>
      <c r="G59" s="380"/>
      <c r="H59" s="380"/>
      <c r="I59" s="381"/>
      <c r="J59" s="391" t="str">
        <f>'Bodovna skala s opisima'!B44</f>
        <v>ODGOVORNOST</v>
      </c>
      <c r="K59" s="386"/>
      <c r="L59" s="386"/>
      <c r="M59" s="386"/>
      <c r="N59" s="384"/>
      <c r="O59" s="390" t="str">
        <f>'Bodovna skala s opisima'!B73</f>
        <v>RADNI NAPOR</v>
      </c>
      <c r="P59" s="386"/>
      <c r="Q59" s="386"/>
      <c r="R59" s="384"/>
      <c r="S59" s="383" t="str">
        <f>'Bodovna skala s opisima'!B94</f>
        <v>RADNI UVJETI</v>
      </c>
      <c r="T59" s="384"/>
      <c r="U59" s="4"/>
      <c r="V59" s="4"/>
      <c r="W59" s="4"/>
      <c r="X59" s="4"/>
      <c r="Y59" s="4"/>
      <c r="Z59" s="4"/>
      <c r="AA59" s="4"/>
      <c r="AB59" s="4"/>
      <c r="AC59" s="4"/>
      <c r="AD59" s="4"/>
    </row>
    <row r="60" spans="1:32" ht="36" customHeight="1">
      <c r="C60" s="360" t="s">
        <v>41</v>
      </c>
      <c r="D60" s="189" t="str">
        <f>D73</f>
        <v>Stručna znanja i iskustvo</v>
      </c>
      <c r="E60" s="189" t="str">
        <f>G73</f>
        <v>Vještine planiranja i organizacije</v>
      </c>
      <c r="F60" s="189" t="str">
        <f>J73</f>
        <v>Interpersonalne i komunikacijske vještine</v>
      </c>
      <c r="G60" s="189" t="str">
        <f>M73</f>
        <v>Vještine rješavanja problema</v>
      </c>
      <c r="H60" s="190" t="str">
        <f>P73</f>
        <v>Dodatna znanja</v>
      </c>
      <c r="I60" s="189" t="str">
        <f>S73</f>
        <v>Tjelesne/manualne vještine</v>
      </c>
      <c r="J60" s="191" t="str">
        <f>D85</f>
        <v>Odgovornost za ljude</v>
      </c>
      <c r="K60" s="191" t="str">
        <f>G85</f>
        <v>Odgovornost za financijske resurse</v>
      </c>
      <c r="L60" s="191" t="str">
        <f>J85</f>
        <v>Odgovornost za materijalna dobra i opremu</v>
      </c>
      <c r="M60" s="191" t="str">
        <f>M85</f>
        <v>Odgovornost za informacije</v>
      </c>
      <c r="N60" s="191" t="str">
        <f>P85</f>
        <v>Utjecaj na rezultat</v>
      </c>
      <c r="O60" s="192" t="str">
        <f>D97</f>
        <v>Zahtjevnost razmišljanja</v>
      </c>
      <c r="P60" s="192" t="str">
        <f>G97</f>
        <v>Donošenje i provođenje odluka</v>
      </c>
      <c r="Q60" s="192" t="str">
        <f>J97</f>
        <v>Psihosocijalni i emocionalni zahtjevi</v>
      </c>
      <c r="R60" s="192" t="str">
        <f>M97</f>
        <v>Fizičko opterećenje</v>
      </c>
      <c r="S60" s="193" t="str">
        <f>D109</f>
        <v>Radno okruženje</v>
      </c>
      <c r="T60" s="193" t="str">
        <f>G109</f>
        <v>Organizacijsko okruženje</v>
      </c>
      <c r="U60" s="4"/>
      <c r="V60" s="4"/>
      <c r="W60" s="4"/>
      <c r="X60" s="4"/>
      <c r="Y60" s="4"/>
      <c r="Z60" s="4"/>
      <c r="AA60" s="4"/>
      <c r="AB60" s="4"/>
      <c r="AC60" s="4"/>
      <c r="AD60" s="4"/>
    </row>
    <row r="61" spans="1:32">
      <c r="C61" s="361"/>
      <c r="D61" s="194" cm="1">
        <f t="array" ref="D61:D68">_xlfn.ANCHORARRAY(D75)</f>
        <v>1</v>
      </c>
      <c r="E61" s="194" cm="1">
        <f t="array" ref="E61:E68">_xlfn.ANCHORARRAY(G75)</f>
        <v>1</v>
      </c>
      <c r="F61" s="194" cm="1">
        <f t="array" ref="F61:F65">_xlfn.ANCHORARRAY(J75)</f>
        <v>1</v>
      </c>
      <c r="G61" s="194" cm="1">
        <f t="array" ref="G61:G68">_xlfn.ANCHORARRAY(M75)</f>
        <v>1</v>
      </c>
      <c r="H61" s="195" cm="1">
        <f t="array" ref="H61:H65">_xlfn.ANCHORARRAY(P75)</f>
        <v>1</v>
      </c>
      <c r="I61" s="194" cm="1">
        <f t="array" ref="I61:I65">_xlfn.ANCHORARRAY(S75)</f>
        <v>1</v>
      </c>
      <c r="J61" s="194" cm="1">
        <f t="array" ref="J61:J68">_xlfn.ANCHORARRAY(D87)</f>
        <v>1</v>
      </c>
      <c r="K61" s="194" cm="1">
        <f t="array" ref="K61:K65">_xlfn.ANCHORARRAY(G87)</f>
        <v>1</v>
      </c>
      <c r="L61" s="194" cm="1">
        <f t="array" ref="L61:L65">_xlfn.ANCHORARRAY(J87)</f>
        <v>1</v>
      </c>
      <c r="M61" s="196" cm="1">
        <f t="array" ref="M61:M65">_xlfn.ANCHORARRAY(M87)</f>
        <v>1</v>
      </c>
      <c r="N61" s="196" cm="1">
        <f t="array" ref="N61:N65">_xlfn.ANCHORARRAY(P87)</f>
        <v>1</v>
      </c>
      <c r="O61" s="196" cm="1">
        <f t="array" ref="O61:O65">_xlfn.ANCHORARRAY(D99)</f>
        <v>1</v>
      </c>
      <c r="P61" s="196" cm="1">
        <f t="array" ref="P61:P65">_xlfn.ANCHORARRAY(G99)</f>
        <v>1</v>
      </c>
      <c r="Q61" s="196" cm="1">
        <f t="array" ref="Q61:Q65">_xlfn.ANCHORARRAY(J99)</f>
        <v>1</v>
      </c>
      <c r="R61" s="197" cm="1">
        <f t="array" ref="R61:R65">_xlfn.ANCHORARRAY(M99)</f>
        <v>1</v>
      </c>
      <c r="S61" s="196" cm="1">
        <f t="array" ref="S61:S65">_xlfn.ANCHORARRAY(D111)</f>
        <v>1</v>
      </c>
      <c r="T61" s="196" cm="1">
        <f t="array" ref="T61:T65">_xlfn.ANCHORARRAY(G111)</f>
        <v>1</v>
      </c>
      <c r="U61" s="4"/>
      <c r="V61" s="4"/>
      <c r="W61" s="4"/>
      <c r="X61" s="4"/>
      <c r="Y61" s="4"/>
      <c r="Z61" s="4"/>
      <c r="AA61" s="4"/>
      <c r="AB61" s="4"/>
      <c r="AC61" s="4"/>
      <c r="AD61" s="4"/>
    </row>
    <row r="62" spans="1:32">
      <c r="C62" s="361"/>
      <c r="D62" s="198">
        <v>2</v>
      </c>
      <c r="E62" s="198">
        <v>2</v>
      </c>
      <c r="F62" s="198">
        <v>2</v>
      </c>
      <c r="G62" s="198">
        <v>2</v>
      </c>
      <c r="H62" s="198">
        <v>2</v>
      </c>
      <c r="I62" s="198">
        <v>2</v>
      </c>
      <c r="J62" s="198">
        <v>2</v>
      </c>
      <c r="K62" s="198">
        <v>2</v>
      </c>
      <c r="L62" s="198">
        <v>2</v>
      </c>
      <c r="M62" s="198">
        <v>2</v>
      </c>
      <c r="N62" s="198">
        <v>2</v>
      </c>
      <c r="O62" s="198">
        <v>2</v>
      </c>
      <c r="P62" s="198">
        <v>2</v>
      </c>
      <c r="Q62" s="198">
        <v>2</v>
      </c>
      <c r="R62" s="199">
        <v>2</v>
      </c>
      <c r="S62" s="198">
        <v>2</v>
      </c>
      <c r="T62" s="198">
        <v>2</v>
      </c>
      <c r="U62" s="4"/>
      <c r="V62" s="4"/>
      <c r="W62" s="4"/>
      <c r="X62" s="4"/>
      <c r="Y62" s="4"/>
      <c r="Z62" s="4"/>
      <c r="AA62" s="4"/>
      <c r="AB62" s="4"/>
      <c r="AC62" s="4"/>
      <c r="AD62" s="4"/>
    </row>
    <row r="63" spans="1:32">
      <c r="C63" s="361"/>
      <c r="D63" s="194">
        <v>3</v>
      </c>
      <c r="E63" s="194">
        <v>3</v>
      </c>
      <c r="F63" s="194">
        <v>3</v>
      </c>
      <c r="G63" s="194">
        <v>3</v>
      </c>
      <c r="H63" s="195">
        <v>3</v>
      </c>
      <c r="I63" s="194">
        <v>3</v>
      </c>
      <c r="J63" s="194">
        <v>3</v>
      </c>
      <c r="K63" s="194">
        <v>3</v>
      </c>
      <c r="L63" s="194">
        <v>3</v>
      </c>
      <c r="M63" s="194">
        <v>3</v>
      </c>
      <c r="N63" s="194">
        <v>3</v>
      </c>
      <c r="O63" s="194">
        <v>3</v>
      </c>
      <c r="P63" s="194">
        <v>3</v>
      </c>
      <c r="Q63" s="194">
        <v>3</v>
      </c>
      <c r="R63" s="195">
        <v>3</v>
      </c>
      <c r="S63" s="194">
        <v>3</v>
      </c>
      <c r="T63" s="194">
        <v>3</v>
      </c>
      <c r="U63" s="4"/>
      <c r="V63" s="4"/>
      <c r="W63" s="4"/>
      <c r="X63" s="4"/>
      <c r="Y63" s="4"/>
      <c r="Z63" s="4"/>
      <c r="AA63" s="4"/>
      <c r="AB63" s="4"/>
      <c r="AC63" s="4"/>
      <c r="AD63" s="4"/>
    </row>
    <row r="64" spans="1:32">
      <c r="C64" s="361"/>
      <c r="D64" s="198">
        <v>4</v>
      </c>
      <c r="E64" s="198">
        <v>4</v>
      </c>
      <c r="F64" s="198">
        <v>4</v>
      </c>
      <c r="G64" s="198">
        <v>4</v>
      </c>
      <c r="H64" s="200">
        <v>4</v>
      </c>
      <c r="I64" s="198">
        <v>4</v>
      </c>
      <c r="J64" s="198">
        <v>4</v>
      </c>
      <c r="K64" s="198">
        <v>4</v>
      </c>
      <c r="L64" s="198">
        <v>4</v>
      </c>
      <c r="M64" s="198">
        <v>4</v>
      </c>
      <c r="N64" s="198">
        <v>4</v>
      </c>
      <c r="O64" s="198">
        <v>4</v>
      </c>
      <c r="P64" s="198">
        <v>4</v>
      </c>
      <c r="Q64" s="198">
        <v>4</v>
      </c>
      <c r="R64" s="199">
        <v>4</v>
      </c>
      <c r="S64" s="198">
        <v>4</v>
      </c>
      <c r="T64" s="198">
        <v>4</v>
      </c>
      <c r="U64" s="4"/>
      <c r="V64" s="4"/>
      <c r="W64" s="4"/>
      <c r="X64" s="4"/>
      <c r="Y64" s="4"/>
      <c r="Z64" s="4"/>
      <c r="AA64" s="4"/>
      <c r="AB64" s="4"/>
      <c r="AC64" s="4"/>
      <c r="AD64" s="4"/>
    </row>
    <row r="65" spans="2:33">
      <c r="C65" s="361"/>
      <c r="D65" s="194">
        <v>5</v>
      </c>
      <c r="E65" s="194">
        <v>5</v>
      </c>
      <c r="F65" s="194">
        <v>5</v>
      </c>
      <c r="G65" s="194">
        <v>5</v>
      </c>
      <c r="H65" s="201">
        <v>5</v>
      </c>
      <c r="I65" s="194">
        <v>5</v>
      </c>
      <c r="J65" s="194">
        <v>5</v>
      </c>
      <c r="K65" s="194">
        <v>5</v>
      </c>
      <c r="L65" s="194">
        <v>5</v>
      </c>
      <c r="M65" s="194">
        <v>5</v>
      </c>
      <c r="N65" s="194">
        <v>5</v>
      </c>
      <c r="O65" s="194">
        <v>5</v>
      </c>
      <c r="P65" s="194">
        <v>5</v>
      </c>
      <c r="Q65" s="194">
        <v>5</v>
      </c>
      <c r="R65" s="195">
        <v>5</v>
      </c>
      <c r="S65" s="194">
        <v>5</v>
      </c>
      <c r="T65" s="194">
        <v>5</v>
      </c>
      <c r="U65" s="4"/>
      <c r="V65" s="4"/>
      <c r="W65" s="4"/>
      <c r="X65" s="4"/>
      <c r="Y65" s="4"/>
      <c r="Z65" s="4"/>
      <c r="AA65" s="4"/>
      <c r="AB65" s="4"/>
      <c r="AC65" s="4"/>
      <c r="AD65" s="4"/>
    </row>
    <row r="66" spans="2:33">
      <c r="C66" s="361"/>
      <c r="D66" s="198">
        <v>6</v>
      </c>
      <c r="E66" s="198">
        <v>6</v>
      </c>
      <c r="F66" s="202"/>
      <c r="G66" s="198">
        <v>6</v>
      </c>
      <c r="H66" s="202"/>
      <c r="I66" s="203"/>
      <c r="J66" s="198">
        <v>6</v>
      </c>
      <c r="K66" s="202"/>
      <c r="L66" s="202"/>
      <c r="M66" s="202"/>
      <c r="N66" s="202"/>
      <c r="O66" s="198"/>
      <c r="P66" s="202"/>
      <c r="Q66" s="202"/>
      <c r="R66" s="200"/>
      <c r="S66" s="204"/>
      <c r="T66" s="204"/>
      <c r="U66" s="4"/>
      <c r="V66" s="4"/>
      <c r="W66" s="4"/>
      <c r="X66" s="4"/>
      <c r="Y66" s="4"/>
      <c r="Z66" s="4"/>
      <c r="AA66" s="4"/>
      <c r="AB66" s="4"/>
      <c r="AC66" s="4"/>
      <c r="AD66" s="4"/>
    </row>
    <row r="67" spans="2:33">
      <c r="C67" s="361"/>
      <c r="D67" s="194">
        <v>7</v>
      </c>
      <c r="E67" s="194">
        <v>7</v>
      </c>
      <c r="F67" s="205"/>
      <c r="G67" s="194">
        <v>7</v>
      </c>
      <c r="H67" s="205"/>
      <c r="I67" s="205"/>
      <c r="J67" s="194">
        <v>7</v>
      </c>
      <c r="K67" s="205"/>
      <c r="L67" s="205"/>
      <c r="M67" s="205"/>
      <c r="N67" s="205"/>
      <c r="O67" s="194"/>
      <c r="P67" s="205"/>
      <c r="Q67" s="205"/>
      <c r="R67" s="201"/>
      <c r="S67" s="206"/>
      <c r="T67" s="206"/>
      <c r="U67" s="4"/>
      <c r="V67" s="4"/>
      <c r="W67" s="4"/>
      <c r="X67" s="4"/>
      <c r="Y67" s="4"/>
      <c r="Z67" s="4"/>
      <c r="AA67" s="4"/>
      <c r="AB67" s="4"/>
      <c r="AC67" s="4"/>
      <c r="AD67" s="4"/>
    </row>
    <row r="68" spans="2:33">
      <c r="C68" s="362"/>
      <c r="D68" s="198">
        <v>8</v>
      </c>
      <c r="E68" s="198">
        <v>8</v>
      </c>
      <c r="F68" s="202"/>
      <c r="G68" s="198">
        <v>8</v>
      </c>
      <c r="H68" s="202"/>
      <c r="I68" s="202"/>
      <c r="J68" s="198">
        <v>8</v>
      </c>
      <c r="K68" s="202"/>
      <c r="L68" s="202"/>
      <c r="M68" s="202"/>
      <c r="N68" s="202"/>
      <c r="O68" s="198"/>
      <c r="P68" s="202"/>
      <c r="Q68" s="202"/>
      <c r="R68" s="202"/>
      <c r="S68" s="204"/>
      <c r="T68" s="204"/>
      <c r="U68" s="4"/>
      <c r="V68" s="4"/>
      <c r="W68" s="4"/>
      <c r="X68" s="4"/>
      <c r="Y68" s="4"/>
      <c r="Z68" s="4"/>
      <c r="AA68" s="4"/>
      <c r="AB68" s="4"/>
      <c r="AC68" s="4"/>
      <c r="AD68" s="4"/>
    </row>
    <row r="69" spans="2:33">
      <c r="C69" s="207"/>
      <c r="D69" s="7"/>
      <c r="E69" s="5"/>
      <c r="F69" s="5"/>
      <c r="G69" s="5"/>
      <c r="H69" s="5"/>
      <c r="I69" s="5"/>
      <c r="J69" s="5"/>
      <c r="K69" s="5"/>
      <c r="L69" s="5"/>
      <c r="M69" s="5"/>
      <c r="N69" s="208"/>
      <c r="O69" s="5"/>
      <c r="P69" s="5"/>
      <c r="Q69" s="5"/>
      <c r="R69" s="5"/>
      <c r="S69" s="5"/>
      <c r="T69" s="4"/>
      <c r="U69" s="4"/>
      <c r="V69" s="4"/>
      <c r="W69" s="4"/>
      <c r="X69" s="4"/>
      <c r="Y69" s="4"/>
      <c r="Z69" s="4"/>
      <c r="AA69" s="4"/>
      <c r="AB69" s="4"/>
      <c r="AC69" s="4"/>
      <c r="AD69" s="4"/>
      <c r="AE69" s="4"/>
      <c r="AF69" s="4"/>
    </row>
    <row r="70" spans="2:33">
      <c r="C70" s="7"/>
      <c r="D70" s="7"/>
      <c r="E70" s="5"/>
      <c r="F70" s="5"/>
      <c r="G70" s="5"/>
      <c r="H70" s="5"/>
      <c r="I70" s="5"/>
      <c r="J70" s="5"/>
      <c r="K70" s="5"/>
      <c r="L70" s="5"/>
      <c r="M70" s="5"/>
      <c r="N70" s="5"/>
      <c r="O70" s="5"/>
      <c r="P70" s="5"/>
      <c r="Q70" s="5"/>
      <c r="R70" s="5"/>
      <c r="S70" s="5"/>
      <c r="T70" s="4"/>
      <c r="U70" s="4"/>
      <c r="V70" s="4"/>
      <c r="W70" s="4"/>
      <c r="X70" s="4"/>
      <c r="Y70" s="4"/>
      <c r="Z70" s="4"/>
      <c r="AA70" s="4"/>
      <c r="AB70" s="4"/>
      <c r="AC70" s="4"/>
      <c r="AD70" s="4"/>
      <c r="AE70" s="4"/>
      <c r="AF70" s="4"/>
    </row>
    <row r="71" spans="2:33" ht="15.75" customHeight="1">
      <c r="B71" s="42" t="s">
        <v>9</v>
      </c>
      <c r="C71" s="209" t="s">
        <v>32</v>
      </c>
      <c r="D71" s="7"/>
      <c r="E71" s="5"/>
      <c r="F71" s="5"/>
      <c r="G71" s="5"/>
      <c r="H71" s="5"/>
      <c r="I71" s="5"/>
      <c r="J71" s="5"/>
      <c r="K71" s="5"/>
      <c r="L71" s="5"/>
      <c r="M71" s="5"/>
      <c r="N71" s="5"/>
      <c r="O71" s="5"/>
      <c r="P71" s="5"/>
      <c r="Q71" s="5"/>
      <c r="R71" s="5"/>
      <c r="S71" s="5"/>
      <c r="T71" s="4"/>
      <c r="U71" s="4"/>
      <c r="V71" s="4"/>
      <c r="W71" s="4"/>
      <c r="X71" s="4"/>
      <c r="Y71" s="4"/>
      <c r="Z71" s="4"/>
      <c r="AA71" s="4"/>
      <c r="AB71" s="4"/>
      <c r="AC71" s="4"/>
      <c r="AD71" s="4"/>
      <c r="AE71" s="4"/>
      <c r="AF71" s="4"/>
      <c r="AG71" s="4"/>
    </row>
    <row r="72" spans="2:33">
      <c r="C72" s="4"/>
      <c r="D72" s="7"/>
      <c r="E72" s="5"/>
      <c r="F72" s="5"/>
      <c r="G72" s="5"/>
      <c r="H72" s="5"/>
      <c r="I72" s="5"/>
      <c r="J72" s="5"/>
      <c r="K72" s="5"/>
      <c r="L72" s="5"/>
      <c r="M72" s="5"/>
      <c r="N72" s="5"/>
      <c r="O72" s="5"/>
      <c r="P72" s="5"/>
      <c r="Q72" s="5"/>
      <c r="R72" s="5"/>
      <c r="S72" s="5"/>
      <c r="T72" s="4"/>
      <c r="U72" s="4"/>
      <c r="V72" s="4"/>
      <c r="W72" s="4"/>
      <c r="X72" s="4"/>
      <c r="Y72" s="4"/>
      <c r="Z72" s="4"/>
      <c r="AA72" s="4"/>
      <c r="AB72" s="4"/>
      <c r="AC72" s="4"/>
      <c r="AD72" s="4"/>
      <c r="AE72" s="4"/>
      <c r="AF72" s="4"/>
      <c r="AG72" s="4"/>
    </row>
    <row r="73" spans="2:33" ht="36" customHeight="1">
      <c r="C73" s="388" t="s">
        <v>34</v>
      </c>
      <c r="D73" s="210" t="str">
        <f>'Bodovna skala s opisima'!B5</f>
        <v>Stručna znanja i iskustvo</v>
      </c>
      <c r="E73" s="210" t="str">
        <f>"MIN: "&amp;MIN(_xlfn.ANCHORARRAY(E75))&amp;" / MAX: "&amp;MAX(_xlfn.ANCHORARRAY(E75))</f>
        <v>MIN: 0 / MAX: 140</v>
      </c>
      <c r="F73" s="9"/>
      <c r="G73" s="210" t="str">
        <f>'Bodovna skala s opisima'!B13</f>
        <v>Vještine planiranja i organizacije</v>
      </c>
      <c r="H73" s="210" t="str">
        <f>"MIN: "&amp;MIN(_xlfn.ANCHORARRAY(H75))&amp;" / MAX: "&amp;MAX(_xlfn.ANCHORARRAY(H75))</f>
        <v>MIN: 0 / MAX: 80</v>
      </c>
      <c r="I73" s="207"/>
      <c r="J73" s="210" t="str">
        <f>'Bodovna skala s opisima'!B21</f>
        <v>Interpersonalne i komunikacijske vještine</v>
      </c>
      <c r="K73" s="210" t="str">
        <f>"MIN: "&amp;MIN(_xlfn.ANCHORARRAY(K75))&amp;" / MAX: "&amp;MAX(_xlfn.ANCHORARRAY(K75))</f>
        <v>MIN: 0 / MAX: 60</v>
      </c>
      <c r="L73" s="5"/>
      <c r="M73" s="210" t="str">
        <f>'Bodovna skala s opisima'!B26</f>
        <v>Vještine rješavanja problema</v>
      </c>
      <c r="N73" s="210" t="str">
        <f>"MIN: "&amp;MIN(_xlfn.ANCHORARRAY(N75))&amp;" / MAX: "&amp;MAX(_xlfn.ANCHORARRAY(N75))</f>
        <v>MIN: 0 / MAX: 80</v>
      </c>
      <c r="O73" s="9"/>
      <c r="P73" s="210" t="str">
        <f>'Bodovna skala s opisima'!B34</f>
        <v>Dodatna znanja</v>
      </c>
      <c r="Q73" s="210" t="str">
        <f>"MIN: "&amp;MIN(_xlfn.ANCHORARRAY(Q75))&amp;" / MAX: "&amp;MAX(_xlfn.ANCHORARRAY(Q75))</f>
        <v>MIN: 0 / MAX: 40</v>
      </c>
      <c r="R73" s="4"/>
      <c r="S73" s="210" t="str">
        <f>'Bodovna skala s opisima'!B39</f>
        <v>Tjelesne/manualne vještine</v>
      </c>
      <c r="T73" s="210" t="str">
        <f>"MIN: "&amp;MIN(_xlfn.ANCHORARRAY(T75))&amp;" / MAX: "&amp;MAX(_xlfn.ANCHORARRAY(T75))</f>
        <v>MIN: 0 / MAX: 40</v>
      </c>
      <c r="W73" s="4"/>
      <c r="X73" s="4"/>
      <c r="Y73" s="4"/>
      <c r="Z73" s="4"/>
      <c r="AA73" s="4"/>
      <c r="AB73" s="4"/>
      <c r="AC73" s="4"/>
      <c r="AD73" s="4"/>
    </row>
    <row r="74" spans="2:33">
      <c r="C74" s="361"/>
      <c r="D74" s="211" t="s">
        <v>8</v>
      </c>
      <c r="E74" s="211" t="s">
        <v>25</v>
      </c>
      <c r="F74" s="212"/>
      <c r="G74" s="211" t="s">
        <v>8</v>
      </c>
      <c r="H74" s="211" t="s">
        <v>25</v>
      </c>
      <c r="I74" s="5"/>
      <c r="J74" s="211" t="s">
        <v>8</v>
      </c>
      <c r="K74" s="211" t="s">
        <v>25</v>
      </c>
      <c r="L74" s="5"/>
      <c r="M74" s="211" t="s">
        <v>8</v>
      </c>
      <c r="N74" s="211" t="s">
        <v>25</v>
      </c>
      <c r="O74" s="5"/>
      <c r="P74" s="211" t="s">
        <v>8</v>
      </c>
      <c r="Q74" s="211" t="s">
        <v>25</v>
      </c>
      <c r="R74" s="5"/>
      <c r="S74" s="211" t="s">
        <v>8</v>
      </c>
      <c r="T74" s="211" t="s">
        <v>25</v>
      </c>
      <c r="W74" s="4"/>
      <c r="X74" s="4"/>
      <c r="Y74" s="4"/>
      <c r="Z74" s="4"/>
      <c r="AA74" s="4"/>
      <c r="AB74" s="4"/>
      <c r="AC74" s="4"/>
      <c r="AD74" s="4"/>
    </row>
    <row r="75" spans="2:33">
      <c r="C75" s="361"/>
      <c r="D75" s="194" cm="1">
        <f t="array" ref="D75:D82">'Bodovna skala s opisima'!C5:C12</f>
        <v>1</v>
      </c>
      <c r="E75" s="196" cm="1">
        <f t="array" ref="E75:E82">'Bodovna skala s opisima'!E5:E12</f>
        <v>0</v>
      </c>
      <c r="F75" s="5"/>
      <c r="G75" s="194" cm="1">
        <f t="array" ref="G75:G82">'Bodovna skala s opisima'!C13:C20</f>
        <v>1</v>
      </c>
      <c r="H75" s="196" cm="1">
        <f t="array" ref="H75:H82">'Bodovna skala s opisima'!E13:E20</f>
        <v>0</v>
      </c>
      <c r="I75" s="5"/>
      <c r="J75" s="194" cm="1">
        <f t="array" ref="J75:J79">'Bodovna skala s opisima'!C21:C25</f>
        <v>1</v>
      </c>
      <c r="K75" s="196" cm="1">
        <f t="array" ref="K75:K79">'Bodovna skala s opisima'!E21:E25</f>
        <v>0</v>
      </c>
      <c r="L75" s="5"/>
      <c r="M75" s="194" cm="1">
        <f t="array" ref="M75:M82">'Bodovna skala s opisima'!C26:C33</f>
        <v>1</v>
      </c>
      <c r="N75" s="196" cm="1">
        <f t="array" ref="N75:N82">'Bodovna skala s opisima'!E26:E33</f>
        <v>0</v>
      </c>
      <c r="O75" s="5"/>
      <c r="P75" s="194" cm="1">
        <f t="array" ref="P75:P79">'Bodovna skala s opisima'!C34:C38</f>
        <v>1</v>
      </c>
      <c r="Q75" s="194" cm="1">
        <f t="array" ref="Q75:Q79">'Bodovna skala s opisima'!E34:E38</f>
        <v>0</v>
      </c>
      <c r="R75" s="5"/>
      <c r="S75" s="194" cm="1">
        <f t="array" ref="S75:S79">'Bodovna skala s opisima'!C39:C43</f>
        <v>1</v>
      </c>
      <c r="T75" s="194" cm="1">
        <f t="array" ref="T75:T79">'Bodovna skala s opisima'!E39:E43</f>
        <v>0</v>
      </c>
      <c r="W75" s="4"/>
      <c r="X75" s="4"/>
      <c r="Y75" s="4"/>
      <c r="Z75" s="4"/>
      <c r="AA75" s="4"/>
      <c r="AB75" s="4"/>
      <c r="AC75" s="4"/>
      <c r="AD75" s="4"/>
    </row>
    <row r="76" spans="2:33">
      <c r="C76" s="361"/>
      <c r="D76" s="198">
        <v>2</v>
      </c>
      <c r="E76" s="213">
        <v>25</v>
      </c>
      <c r="F76" s="5"/>
      <c r="G76" s="198">
        <v>2</v>
      </c>
      <c r="H76" s="213">
        <v>15</v>
      </c>
      <c r="I76" s="5"/>
      <c r="J76" s="198">
        <v>2</v>
      </c>
      <c r="K76" s="213">
        <v>20</v>
      </c>
      <c r="L76" s="5"/>
      <c r="M76" s="198">
        <v>2</v>
      </c>
      <c r="N76" s="213">
        <v>10</v>
      </c>
      <c r="O76" s="5"/>
      <c r="P76" s="198">
        <v>2</v>
      </c>
      <c r="Q76" s="198">
        <v>10</v>
      </c>
      <c r="R76" s="5"/>
      <c r="S76" s="198">
        <v>2</v>
      </c>
      <c r="T76" s="198">
        <v>10</v>
      </c>
      <c r="W76" s="4"/>
      <c r="X76" s="4"/>
      <c r="Y76" s="4"/>
      <c r="Z76" s="4"/>
      <c r="AA76" s="4"/>
      <c r="AB76" s="4"/>
      <c r="AC76" s="4"/>
      <c r="AD76" s="4"/>
    </row>
    <row r="77" spans="2:33">
      <c r="C77" s="361"/>
      <c r="D77" s="194">
        <v>3</v>
      </c>
      <c r="E77" s="196">
        <v>45</v>
      </c>
      <c r="F77" s="5"/>
      <c r="G77" s="194">
        <v>3</v>
      </c>
      <c r="H77" s="196">
        <v>25</v>
      </c>
      <c r="I77" s="5"/>
      <c r="J77" s="194">
        <v>3</v>
      </c>
      <c r="K77" s="196">
        <v>35</v>
      </c>
      <c r="L77" s="5"/>
      <c r="M77" s="194">
        <v>3</v>
      </c>
      <c r="N77" s="196">
        <v>20</v>
      </c>
      <c r="O77" s="5"/>
      <c r="P77" s="194">
        <v>3</v>
      </c>
      <c r="Q77" s="194">
        <v>20</v>
      </c>
      <c r="R77" s="5"/>
      <c r="S77" s="194">
        <v>3</v>
      </c>
      <c r="T77" s="194">
        <v>20</v>
      </c>
      <c r="W77" s="4"/>
      <c r="X77" s="4"/>
      <c r="Y77" s="4"/>
      <c r="Z77" s="4"/>
      <c r="AA77" s="4"/>
      <c r="AB77" s="4"/>
      <c r="AC77" s="4"/>
      <c r="AD77" s="4"/>
    </row>
    <row r="78" spans="2:33">
      <c r="C78" s="361"/>
      <c r="D78" s="198">
        <v>4</v>
      </c>
      <c r="E78" s="213">
        <v>55</v>
      </c>
      <c r="F78" s="5"/>
      <c r="G78" s="198">
        <v>4</v>
      </c>
      <c r="H78" s="213">
        <v>35</v>
      </c>
      <c r="I78" s="5"/>
      <c r="J78" s="214">
        <v>4</v>
      </c>
      <c r="K78" s="215">
        <v>50</v>
      </c>
      <c r="L78" s="5"/>
      <c r="M78" s="198">
        <v>4</v>
      </c>
      <c r="N78" s="213">
        <v>35</v>
      </c>
      <c r="O78" s="5"/>
      <c r="P78" s="198">
        <v>4</v>
      </c>
      <c r="Q78" s="198">
        <v>30</v>
      </c>
      <c r="R78" s="5"/>
      <c r="S78" s="198">
        <v>4</v>
      </c>
      <c r="T78" s="198">
        <v>30</v>
      </c>
      <c r="W78" s="4"/>
      <c r="X78" s="4"/>
      <c r="Y78" s="4"/>
      <c r="Z78" s="4"/>
      <c r="AA78" s="4"/>
      <c r="AB78" s="4"/>
      <c r="AC78" s="4"/>
      <c r="AD78" s="4"/>
    </row>
    <row r="79" spans="2:33">
      <c r="C79" s="361"/>
      <c r="D79" s="194">
        <v>5</v>
      </c>
      <c r="E79" s="196">
        <v>75</v>
      </c>
      <c r="F79" s="5"/>
      <c r="G79" s="194">
        <v>5</v>
      </c>
      <c r="H79" s="196">
        <v>50</v>
      </c>
      <c r="I79" s="5"/>
      <c r="J79" s="194">
        <v>5</v>
      </c>
      <c r="K79" s="194">
        <v>60</v>
      </c>
      <c r="L79" s="5"/>
      <c r="M79" s="216">
        <v>5</v>
      </c>
      <c r="N79" s="217">
        <v>50</v>
      </c>
      <c r="O79" s="5"/>
      <c r="P79" s="194">
        <v>5</v>
      </c>
      <c r="Q79" s="194">
        <v>40</v>
      </c>
      <c r="R79" s="5"/>
      <c r="S79" s="194">
        <v>5</v>
      </c>
      <c r="T79" s="194">
        <v>40</v>
      </c>
      <c r="W79" s="4"/>
      <c r="X79" s="4"/>
      <c r="Y79" s="4"/>
      <c r="Z79" s="4"/>
      <c r="AA79" s="4"/>
      <c r="AB79" s="4"/>
      <c r="AC79" s="4"/>
      <c r="AD79" s="4"/>
    </row>
    <row r="80" spans="2:33">
      <c r="C80" s="361"/>
      <c r="D80" s="198">
        <v>6</v>
      </c>
      <c r="E80" s="213">
        <v>95</v>
      </c>
      <c r="F80" s="5"/>
      <c r="G80" s="198">
        <v>6</v>
      </c>
      <c r="H80" s="213">
        <v>60</v>
      </c>
      <c r="I80" s="5"/>
      <c r="J80" s="5"/>
      <c r="K80" s="5"/>
      <c r="L80" s="5"/>
      <c r="M80" s="214">
        <v>6</v>
      </c>
      <c r="N80" s="215">
        <v>60</v>
      </c>
      <c r="O80" s="5"/>
      <c r="P80" s="5"/>
      <c r="Q80" s="5"/>
      <c r="R80" s="5"/>
      <c r="S80" s="5"/>
      <c r="T80" s="5"/>
      <c r="U80" s="4"/>
      <c r="V80" s="4"/>
      <c r="W80" s="4"/>
      <c r="Z80" s="4"/>
      <c r="AA80" s="4"/>
      <c r="AB80" s="4"/>
      <c r="AC80" s="4"/>
      <c r="AD80" s="4"/>
      <c r="AE80" s="4"/>
      <c r="AF80" s="4"/>
      <c r="AG80" s="4"/>
    </row>
    <row r="81" spans="1:33">
      <c r="C81" s="361"/>
      <c r="D81" s="194">
        <v>7</v>
      </c>
      <c r="E81" s="196">
        <v>115</v>
      </c>
      <c r="F81" s="5"/>
      <c r="G81" s="194">
        <v>7</v>
      </c>
      <c r="H81" s="196">
        <v>70</v>
      </c>
      <c r="I81" s="5"/>
      <c r="J81" s="5"/>
      <c r="K81" s="5"/>
      <c r="L81" s="5"/>
      <c r="M81" s="216">
        <v>7</v>
      </c>
      <c r="N81" s="217">
        <v>70</v>
      </c>
      <c r="O81" s="5"/>
      <c r="P81" s="5"/>
      <c r="Q81" s="5"/>
      <c r="R81" s="5"/>
      <c r="S81" s="5"/>
      <c r="T81" s="5"/>
      <c r="U81" s="4"/>
      <c r="V81" s="4"/>
      <c r="W81" s="4"/>
      <c r="Z81" s="4"/>
      <c r="AA81" s="4"/>
      <c r="AB81" s="4"/>
      <c r="AC81" s="4"/>
      <c r="AD81" s="4"/>
      <c r="AE81" s="4"/>
      <c r="AF81" s="4"/>
      <c r="AG81" s="4"/>
    </row>
    <row r="82" spans="1:33">
      <c r="C82" s="362"/>
      <c r="D82" s="198">
        <v>8</v>
      </c>
      <c r="E82" s="213">
        <v>140</v>
      </c>
      <c r="F82" s="5"/>
      <c r="G82" s="198">
        <v>8</v>
      </c>
      <c r="H82" s="213">
        <v>80</v>
      </c>
      <c r="I82" s="5"/>
      <c r="J82" s="5"/>
      <c r="K82" s="5"/>
      <c r="L82" s="5"/>
      <c r="M82" s="214">
        <v>8</v>
      </c>
      <c r="N82" s="215">
        <v>80</v>
      </c>
      <c r="O82" s="5"/>
      <c r="P82" s="5"/>
      <c r="Q82" s="5"/>
      <c r="R82" s="5"/>
      <c r="S82" s="5"/>
      <c r="T82" s="5"/>
      <c r="U82" s="4"/>
      <c r="V82" s="4"/>
      <c r="W82" s="4"/>
      <c r="Z82" s="4"/>
      <c r="AA82" s="4"/>
      <c r="AB82" s="4"/>
      <c r="AC82" s="4"/>
      <c r="AD82" s="4"/>
      <c r="AE82" s="4"/>
      <c r="AF82" s="4"/>
      <c r="AG82" s="4"/>
    </row>
    <row r="83" spans="1:33">
      <c r="C83" s="207"/>
      <c r="D83" s="9"/>
      <c r="E83" s="218"/>
      <c r="F83" s="5"/>
      <c r="G83" s="219"/>
      <c r="H83" s="219"/>
      <c r="I83" s="5"/>
      <c r="J83" s="219"/>
      <c r="K83" s="219"/>
      <c r="L83" s="5"/>
      <c r="M83" s="219"/>
      <c r="N83" s="219"/>
      <c r="O83" s="5"/>
      <c r="P83" s="219"/>
      <c r="Q83" s="7"/>
      <c r="R83" s="5"/>
      <c r="S83" s="5"/>
      <c r="T83" s="5"/>
      <c r="U83" s="4"/>
      <c r="V83" s="4"/>
      <c r="W83" s="4"/>
      <c r="Z83" s="4"/>
      <c r="AA83" s="4"/>
      <c r="AB83" s="4"/>
      <c r="AC83" s="4"/>
      <c r="AD83" s="4"/>
      <c r="AE83" s="4"/>
      <c r="AF83" s="4"/>
      <c r="AG83" s="4"/>
    </row>
    <row r="84" spans="1:33">
      <c r="C84" s="207"/>
      <c r="D84" s="9"/>
      <c r="E84" s="218"/>
      <c r="F84" s="9"/>
      <c r="G84" s="219"/>
      <c r="H84" s="219"/>
      <c r="I84" s="5"/>
      <c r="J84" s="219"/>
      <c r="K84" s="219"/>
      <c r="L84" s="5"/>
      <c r="M84" s="219"/>
      <c r="N84" s="219"/>
      <c r="O84" s="5"/>
      <c r="P84" s="219"/>
      <c r="Q84" s="7"/>
      <c r="R84" s="5"/>
      <c r="S84" s="5"/>
      <c r="T84" s="5"/>
      <c r="U84" s="4"/>
      <c r="V84" s="4"/>
      <c r="W84" s="4"/>
      <c r="Z84" s="4"/>
      <c r="AA84" s="4"/>
      <c r="AB84" s="4"/>
      <c r="AC84" s="4"/>
      <c r="AD84" s="4"/>
      <c r="AE84" s="4"/>
      <c r="AF84" s="4"/>
      <c r="AG84" s="4"/>
    </row>
    <row r="85" spans="1:33" s="3" customFormat="1" ht="36.6" customHeight="1">
      <c r="A85" s="2"/>
      <c r="B85" s="4"/>
      <c r="C85" s="7"/>
      <c r="D85" s="220" t="str">
        <f>'Bodovna skala s opisima'!B45</f>
        <v>Odgovornost za ljude</v>
      </c>
      <c r="E85" s="220" t="str">
        <f>"MIN: "&amp;MIN(_xlfn.ANCHORARRAY(E87))&amp;" / MAX: "&amp;MAX(_xlfn.ANCHORARRAY(E87))</f>
        <v>MIN: 0 / MAX: 100</v>
      </c>
      <c r="F85" s="5"/>
      <c r="G85" s="191" t="str">
        <f>'Bodovna skala s opisima'!B53</f>
        <v>Odgovornost za financijske resurse</v>
      </c>
      <c r="H85" s="220" t="str">
        <f>"MIN: "&amp;MIN(_xlfn.ANCHORARRAY(H87))&amp;" / MAX: "&amp;MAX(_xlfn.ANCHORARRAY(H87))</f>
        <v>MIN: 0 / MAX: 50</v>
      </c>
      <c r="I85" s="5"/>
      <c r="J85" s="191" t="str">
        <f>'Bodovna skala s opisima'!B58</f>
        <v>Odgovornost za materijalna dobra i opremu</v>
      </c>
      <c r="K85" s="220" t="str">
        <f>"MIN: "&amp;MIN(_xlfn.ANCHORARRAY(K87))&amp;" / MAX: "&amp;MAX(_xlfn.ANCHORARRAY(K87))</f>
        <v>MIN: 0 / MAX: 50</v>
      </c>
      <c r="L85" s="5"/>
      <c r="M85" s="191" t="str">
        <f>'Bodovna skala s opisima'!B63</f>
        <v>Odgovornost za informacije</v>
      </c>
      <c r="N85" s="220" t="str">
        <f>"MIN: "&amp;MIN(_xlfn.ANCHORARRAY(N87))&amp;" / MAX: "&amp;MAX(_xlfn.ANCHORARRAY(N87))</f>
        <v>MIN: 0 / MAX: 40</v>
      </c>
      <c r="O85" s="5"/>
      <c r="P85" s="191" t="str">
        <f>'Bodovna skala s opisima'!B68</f>
        <v>Utjecaj na rezultat</v>
      </c>
      <c r="Q85" s="220" t="str">
        <f>"MIN: "&amp;MIN(_xlfn.ANCHORARRAY(Q87))&amp;" / MAX: "&amp;MAX(_xlfn.ANCHORARRAY(Q87))</f>
        <v>MIN: 0 / MAX: 60</v>
      </c>
      <c r="R85" s="5"/>
      <c r="S85" s="5"/>
      <c r="T85" s="5"/>
      <c r="W85" s="5"/>
      <c r="X85" s="5"/>
      <c r="Y85" s="5"/>
      <c r="Z85" s="5"/>
      <c r="AA85" s="5"/>
      <c r="AB85" s="5"/>
      <c r="AC85" s="5"/>
      <c r="AD85" s="5"/>
    </row>
    <row r="86" spans="1:33" s="3" customFormat="1" ht="24" customHeight="1">
      <c r="A86" s="2"/>
      <c r="B86" s="4"/>
      <c r="C86" s="394" t="s">
        <v>33</v>
      </c>
      <c r="D86" s="211" t="s">
        <v>8</v>
      </c>
      <c r="E86" s="211" t="s">
        <v>25</v>
      </c>
      <c r="F86" s="5"/>
      <c r="G86" s="211" t="s">
        <v>8</v>
      </c>
      <c r="H86" s="211" t="s">
        <v>25</v>
      </c>
      <c r="I86" s="5"/>
      <c r="J86" s="211" t="s">
        <v>8</v>
      </c>
      <c r="K86" s="211" t="s">
        <v>25</v>
      </c>
      <c r="L86" s="5"/>
      <c r="M86" s="211" t="s">
        <v>8</v>
      </c>
      <c r="N86" s="211" t="s">
        <v>25</v>
      </c>
      <c r="O86" s="5"/>
      <c r="P86" s="211" t="s">
        <v>8</v>
      </c>
      <c r="Q86" s="211" t="s">
        <v>25</v>
      </c>
      <c r="R86" s="5"/>
      <c r="S86" s="5"/>
      <c r="T86" s="5"/>
      <c r="W86" s="5"/>
      <c r="X86" s="5"/>
      <c r="Y86" s="5"/>
      <c r="Z86" s="5"/>
      <c r="AA86" s="5"/>
      <c r="AB86" s="5"/>
      <c r="AC86" s="5"/>
      <c r="AD86" s="5"/>
    </row>
    <row r="87" spans="1:33" s="3" customFormat="1">
      <c r="A87" s="2"/>
      <c r="B87" s="4"/>
      <c r="C87" s="361"/>
      <c r="D87" s="194" cm="1">
        <f t="array" ref="D87:D94">'Bodovna skala s opisima'!C45:C52</f>
        <v>1</v>
      </c>
      <c r="E87" s="196" cm="1">
        <f t="array" ref="E87:E94">'Bodovna skala s opisima'!E45:E52</f>
        <v>0</v>
      </c>
      <c r="F87" s="5"/>
      <c r="G87" s="194" cm="1">
        <f t="array" ref="G87:G91">'Bodovna skala s opisima'!C53:C57</f>
        <v>1</v>
      </c>
      <c r="H87" s="196" cm="1">
        <f t="array" ref="H87:H91">'Bodovna skala s opisima'!E53:E57</f>
        <v>0</v>
      </c>
      <c r="I87" s="5"/>
      <c r="J87" s="194" cm="1">
        <f t="array" ref="J87:J91">'Bodovna skala s opisima'!C58:C62</f>
        <v>1</v>
      </c>
      <c r="K87" s="196" cm="1">
        <f t="array" ref="K87:K91">'Bodovna skala s opisima'!E58:E62</f>
        <v>0</v>
      </c>
      <c r="L87" s="5"/>
      <c r="M87" s="194" cm="1">
        <f t="array" ref="M87:M91">'Bodovna skala s opisima'!C63:C67</f>
        <v>1</v>
      </c>
      <c r="N87" s="196" cm="1">
        <f t="array" ref="N87:N91">'Bodovna skala s opisima'!E63:E67</f>
        <v>0</v>
      </c>
      <c r="O87" s="5"/>
      <c r="P87" s="194" cm="1">
        <f t="array" ref="P87:P91">'Bodovna skala s opisima'!C68:C72</f>
        <v>1</v>
      </c>
      <c r="Q87" s="196" cm="1">
        <f t="array" ref="Q87:Q91">'Bodovna skala s opisima'!E68:E72</f>
        <v>0</v>
      </c>
      <c r="R87" s="5"/>
      <c r="S87" s="5"/>
      <c r="T87" s="5"/>
      <c r="W87" s="5"/>
      <c r="X87" s="5"/>
      <c r="Y87" s="5"/>
      <c r="Z87" s="5"/>
      <c r="AA87" s="5"/>
      <c r="AB87" s="5"/>
      <c r="AC87" s="5"/>
      <c r="AD87" s="5"/>
    </row>
    <row r="88" spans="1:33" s="3" customFormat="1">
      <c r="A88" s="2"/>
      <c r="B88" s="4"/>
      <c r="C88" s="361"/>
      <c r="D88" s="198">
        <v>2</v>
      </c>
      <c r="E88" s="213">
        <v>10</v>
      </c>
      <c r="F88" s="5"/>
      <c r="G88" s="198">
        <v>2</v>
      </c>
      <c r="H88" s="213">
        <v>15</v>
      </c>
      <c r="I88" s="5"/>
      <c r="J88" s="198">
        <v>2</v>
      </c>
      <c r="K88" s="213">
        <v>15</v>
      </c>
      <c r="L88" s="5"/>
      <c r="M88" s="198">
        <v>2</v>
      </c>
      <c r="N88" s="213">
        <v>10</v>
      </c>
      <c r="O88" s="5"/>
      <c r="P88" s="198">
        <v>2</v>
      </c>
      <c r="Q88" s="213">
        <v>15</v>
      </c>
      <c r="R88" s="5"/>
      <c r="S88" s="5"/>
      <c r="T88" s="5"/>
      <c r="W88" s="5"/>
      <c r="X88" s="5"/>
      <c r="Y88" s="5"/>
      <c r="Z88" s="5"/>
      <c r="AA88" s="5"/>
      <c r="AB88" s="5"/>
      <c r="AC88" s="5"/>
      <c r="AD88" s="5"/>
    </row>
    <row r="89" spans="1:33" s="3" customFormat="1">
      <c r="A89" s="2"/>
      <c r="B89" s="4"/>
      <c r="C89" s="361"/>
      <c r="D89" s="194">
        <v>3</v>
      </c>
      <c r="E89" s="196">
        <v>20</v>
      </c>
      <c r="F89" s="5"/>
      <c r="G89" s="194">
        <v>3</v>
      </c>
      <c r="H89" s="196">
        <v>25</v>
      </c>
      <c r="I89" s="5"/>
      <c r="J89" s="194">
        <v>3</v>
      </c>
      <c r="K89" s="196">
        <v>25</v>
      </c>
      <c r="L89" s="5"/>
      <c r="M89" s="194">
        <v>3</v>
      </c>
      <c r="N89" s="196">
        <v>20</v>
      </c>
      <c r="O89" s="5"/>
      <c r="P89" s="194">
        <v>3</v>
      </c>
      <c r="Q89" s="196">
        <v>30</v>
      </c>
      <c r="R89" s="5"/>
      <c r="S89" s="5"/>
      <c r="T89" s="5"/>
      <c r="W89" s="5"/>
      <c r="X89" s="5"/>
      <c r="Y89" s="5"/>
      <c r="Z89" s="5"/>
      <c r="AA89" s="5"/>
      <c r="AB89" s="5"/>
      <c r="AC89" s="5"/>
      <c r="AD89" s="5"/>
    </row>
    <row r="90" spans="1:33" s="3" customFormat="1">
      <c r="A90" s="2"/>
      <c r="B90" s="4"/>
      <c r="C90" s="361"/>
      <c r="D90" s="198">
        <v>4</v>
      </c>
      <c r="E90" s="213">
        <v>35</v>
      </c>
      <c r="F90" s="5"/>
      <c r="G90" s="198">
        <v>4</v>
      </c>
      <c r="H90" s="213">
        <v>35</v>
      </c>
      <c r="I90" s="5"/>
      <c r="J90" s="198">
        <v>4</v>
      </c>
      <c r="K90" s="213">
        <v>35</v>
      </c>
      <c r="L90" s="5"/>
      <c r="M90" s="198">
        <v>4</v>
      </c>
      <c r="N90" s="213">
        <v>30</v>
      </c>
      <c r="O90" s="5"/>
      <c r="P90" s="198">
        <v>4</v>
      </c>
      <c r="Q90" s="213">
        <v>50</v>
      </c>
      <c r="R90" s="5"/>
      <c r="S90" s="5"/>
      <c r="T90" s="5"/>
      <c r="W90" s="5"/>
      <c r="X90" s="5"/>
      <c r="Y90" s="5"/>
      <c r="Z90" s="5"/>
      <c r="AA90" s="5"/>
      <c r="AB90" s="5"/>
      <c r="AC90" s="5"/>
      <c r="AD90" s="5"/>
    </row>
    <row r="91" spans="1:33" s="3" customFormat="1">
      <c r="A91" s="2"/>
      <c r="B91" s="4"/>
      <c r="C91" s="361"/>
      <c r="D91" s="194">
        <v>5</v>
      </c>
      <c r="E91" s="196">
        <v>50</v>
      </c>
      <c r="F91" s="5"/>
      <c r="G91" s="194">
        <v>5</v>
      </c>
      <c r="H91" s="196">
        <v>50</v>
      </c>
      <c r="I91" s="5"/>
      <c r="J91" s="194">
        <v>5</v>
      </c>
      <c r="K91" s="196">
        <v>50</v>
      </c>
      <c r="L91" s="5"/>
      <c r="M91" s="194">
        <v>5</v>
      </c>
      <c r="N91" s="196">
        <v>40</v>
      </c>
      <c r="O91" s="5"/>
      <c r="P91" s="194">
        <v>5</v>
      </c>
      <c r="Q91" s="196">
        <v>60</v>
      </c>
      <c r="R91" s="5"/>
      <c r="S91" s="5"/>
      <c r="T91" s="5"/>
      <c r="W91" s="5"/>
      <c r="X91" s="5"/>
      <c r="Y91" s="5"/>
      <c r="Z91" s="5"/>
      <c r="AA91" s="5"/>
      <c r="AB91" s="5"/>
      <c r="AC91" s="5"/>
      <c r="AD91" s="5"/>
    </row>
    <row r="92" spans="1:33" s="3" customFormat="1">
      <c r="A92" s="2"/>
      <c r="B92" s="4"/>
      <c r="C92" s="361"/>
      <c r="D92" s="198">
        <v>6</v>
      </c>
      <c r="E92" s="213">
        <v>70</v>
      </c>
      <c r="F92" s="5"/>
      <c r="G92" s="5"/>
      <c r="H92" s="5"/>
      <c r="I92" s="5"/>
      <c r="J92" s="5"/>
      <c r="K92" s="5"/>
      <c r="L92" s="5"/>
      <c r="M92" s="5"/>
      <c r="N92" s="5"/>
      <c r="O92" s="5"/>
      <c r="P92" s="5"/>
      <c r="Q92" s="5"/>
      <c r="R92" s="5"/>
      <c r="S92" s="5"/>
      <c r="T92" s="5"/>
      <c r="U92" s="5"/>
      <c r="V92" s="5"/>
      <c r="W92" s="5"/>
      <c r="Z92" s="5"/>
      <c r="AA92" s="5"/>
      <c r="AB92" s="5"/>
      <c r="AC92" s="5"/>
      <c r="AD92" s="5"/>
      <c r="AE92" s="5"/>
      <c r="AF92" s="5"/>
      <c r="AG92" s="5"/>
    </row>
    <row r="93" spans="1:33" s="3" customFormat="1">
      <c r="A93" s="2"/>
      <c r="B93" s="4"/>
      <c r="C93" s="361"/>
      <c r="D93" s="194">
        <v>7</v>
      </c>
      <c r="E93" s="196">
        <v>90</v>
      </c>
      <c r="F93" s="5"/>
      <c r="G93" s="5"/>
      <c r="H93" s="5"/>
      <c r="I93" s="5"/>
      <c r="J93" s="5"/>
      <c r="K93" s="5"/>
      <c r="L93" s="5"/>
      <c r="M93" s="5"/>
      <c r="N93" s="5"/>
      <c r="O93" s="5"/>
      <c r="P93" s="5"/>
      <c r="Q93" s="5"/>
      <c r="R93" s="5"/>
      <c r="S93" s="5"/>
      <c r="T93" s="5"/>
      <c r="U93" s="5"/>
      <c r="V93" s="5"/>
      <c r="W93" s="5"/>
      <c r="Z93" s="5"/>
      <c r="AA93" s="5"/>
      <c r="AB93" s="5"/>
      <c r="AC93" s="5"/>
      <c r="AD93" s="5"/>
      <c r="AE93" s="5"/>
      <c r="AF93" s="5"/>
      <c r="AG93" s="5"/>
    </row>
    <row r="94" spans="1:33" s="3" customFormat="1">
      <c r="A94" s="2"/>
      <c r="B94" s="4"/>
      <c r="C94" s="362"/>
      <c r="D94" s="198">
        <v>8</v>
      </c>
      <c r="E94" s="213">
        <v>100</v>
      </c>
      <c r="F94" s="5"/>
      <c r="G94" s="5"/>
      <c r="H94" s="5"/>
      <c r="I94" s="5"/>
      <c r="J94" s="5"/>
      <c r="K94" s="5"/>
      <c r="L94" s="5"/>
      <c r="M94" s="5"/>
      <c r="N94" s="5"/>
      <c r="O94" s="5"/>
      <c r="P94" s="5"/>
      <c r="Q94" s="5"/>
      <c r="R94" s="5"/>
      <c r="S94" s="5"/>
      <c r="T94" s="5"/>
      <c r="U94" s="5"/>
      <c r="V94" s="5"/>
      <c r="W94" s="5"/>
      <c r="Z94" s="5"/>
      <c r="AA94" s="5"/>
      <c r="AB94" s="5"/>
      <c r="AC94" s="5"/>
      <c r="AD94" s="5"/>
      <c r="AE94" s="5"/>
      <c r="AF94" s="5"/>
      <c r="AG94" s="5"/>
    </row>
    <row r="95" spans="1:33" s="3" customFormat="1">
      <c r="A95" s="2"/>
      <c r="B95" s="4"/>
      <c r="C95" s="7"/>
      <c r="D95" s="212"/>
      <c r="E95" s="218"/>
      <c r="F95" s="5"/>
      <c r="G95" s="5"/>
      <c r="H95" s="5"/>
      <c r="I95" s="5"/>
      <c r="J95" s="9"/>
      <c r="K95" s="9"/>
      <c r="L95" s="5"/>
      <c r="M95" s="9"/>
      <c r="N95" s="9"/>
      <c r="O95" s="5"/>
      <c r="P95" s="5"/>
      <c r="Q95" s="5"/>
      <c r="R95" s="5"/>
      <c r="S95" s="5"/>
      <c r="T95" s="5"/>
      <c r="U95" s="5"/>
      <c r="V95" s="5"/>
      <c r="W95" s="5"/>
      <c r="Z95" s="5"/>
      <c r="AA95" s="5"/>
      <c r="AB95" s="5"/>
      <c r="AC95" s="5"/>
      <c r="AD95" s="5"/>
      <c r="AE95" s="5"/>
      <c r="AF95" s="5"/>
      <c r="AG95" s="5"/>
    </row>
    <row r="96" spans="1:33" s="3" customFormat="1">
      <c r="A96" s="2"/>
      <c r="B96" s="4"/>
      <c r="C96" s="7"/>
      <c r="D96" s="212"/>
      <c r="E96" s="218"/>
      <c r="F96" s="5"/>
      <c r="G96" s="9"/>
      <c r="H96" s="9"/>
      <c r="I96" s="5"/>
      <c r="J96" s="9"/>
      <c r="K96" s="9"/>
      <c r="L96" s="5"/>
      <c r="M96" s="9"/>
      <c r="N96" s="9"/>
      <c r="O96" s="5"/>
      <c r="P96" s="5"/>
      <c r="Q96" s="5"/>
      <c r="R96" s="5"/>
      <c r="S96" s="5"/>
      <c r="T96" s="5"/>
      <c r="U96" s="5"/>
      <c r="V96" s="5"/>
      <c r="W96" s="5"/>
      <c r="Z96" s="5"/>
      <c r="AA96" s="5"/>
      <c r="AB96" s="5"/>
      <c r="AC96" s="5"/>
      <c r="AD96" s="5"/>
      <c r="AE96" s="5"/>
      <c r="AF96" s="5"/>
      <c r="AG96" s="5"/>
    </row>
    <row r="97" spans="1:33" s="3" customFormat="1" ht="24" customHeight="1">
      <c r="A97" s="2"/>
      <c r="B97" s="4"/>
      <c r="C97" s="395" t="s">
        <v>35</v>
      </c>
      <c r="D97" s="192" t="str">
        <f>'Bodovna skala s opisima'!B74</f>
        <v>Zahtjevnost razmišljanja</v>
      </c>
      <c r="E97" s="192" t="str">
        <f>"MIN: "&amp;MIN(_xlfn.ANCHORARRAY(E99))&amp;" / MAX: "&amp;MAX(_xlfn.ANCHORARRAY(E99))</f>
        <v>MIN: 0 / MAX: 60</v>
      </c>
      <c r="F97" s="221"/>
      <c r="G97" s="192" t="str">
        <f>'Bodovna skala s opisima'!B79</f>
        <v>Donošenje i provođenje odluka</v>
      </c>
      <c r="H97" s="192" t="str">
        <f>"MIN: "&amp;MIN(_xlfn.ANCHORARRAY(H99))&amp;" / MAX: "&amp;MAX(_xlfn.ANCHORARRAY(H99))</f>
        <v>MIN: 0 / MAX: 60</v>
      </c>
      <c r="I97" s="5"/>
      <c r="J97" s="192" t="str">
        <f>'Bodovna skala s opisima'!B84</f>
        <v>Psihosocijalni i emocionalni zahtjevi</v>
      </c>
      <c r="K97" s="192" t="str">
        <f>"MIN: "&amp;MIN(_xlfn.ANCHORARRAY(K99))&amp;" / MAX: "&amp;MAX(_xlfn.ANCHORARRAY(K99))</f>
        <v>MIN: 0 / MAX: 50</v>
      </c>
      <c r="L97" s="5"/>
      <c r="M97" s="192" t="str">
        <f>'Bodovna skala s opisima'!B89</f>
        <v>Fizičko opterećenje</v>
      </c>
      <c r="N97" s="192" t="str">
        <f>"MIN: "&amp;MIN(_xlfn.ANCHORARRAY(N99))&amp;" / MAX: "&amp;MAX(_xlfn.ANCHORARRAY(N99))</f>
        <v>MIN: 0 / MAX: 30</v>
      </c>
      <c r="O97" s="5"/>
      <c r="P97" s="5"/>
      <c r="Q97" s="5"/>
      <c r="R97" s="5"/>
      <c r="S97" s="5"/>
      <c r="T97" s="5"/>
      <c r="U97" s="5"/>
      <c r="V97" s="5"/>
      <c r="W97" s="5"/>
      <c r="Z97" s="5"/>
      <c r="AA97" s="5"/>
      <c r="AB97" s="5"/>
      <c r="AC97" s="5"/>
      <c r="AD97" s="5"/>
      <c r="AE97" s="5"/>
      <c r="AF97" s="5"/>
      <c r="AG97" s="5"/>
    </row>
    <row r="98" spans="1:33" s="3" customFormat="1">
      <c r="A98" s="2"/>
      <c r="B98" s="4"/>
      <c r="C98" s="396"/>
      <c r="D98" s="211" t="s">
        <v>8</v>
      </c>
      <c r="E98" s="211" t="s">
        <v>25</v>
      </c>
      <c r="F98" s="222"/>
      <c r="G98" s="211" t="s">
        <v>8</v>
      </c>
      <c r="H98" s="211" t="s">
        <v>25</v>
      </c>
      <c r="I98" s="5"/>
      <c r="J98" s="211" t="s">
        <v>8</v>
      </c>
      <c r="K98" s="211" t="s">
        <v>25</v>
      </c>
      <c r="L98" s="5"/>
      <c r="M98" s="211" t="s">
        <v>8</v>
      </c>
      <c r="N98" s="211" t="s">
        <v>25</v>
      </c>
      <c r="O98" s="5"/>
      <c r="P98" s="5"/>
      <c r="Q98" s="5"/>
      <c r="R98" s="5"/>
      <c r="S98" s="5"/>
      <c r="T98" s="5"/>
      <c r="U98" s="5"/>
      <c r="V98" s="5"/>
      <c r="W98" s="5"/>
      <c r="Z98" s="5"/>
      <c r="AA98" s="5"/>
      <c r="AB98" s="5"/>
      <c r="AC98" s="5"/>
      <c r="AD98" s="5"/>
      <c r="AE98" s="5"/>
      <c r="AF98" s="5"/>
      <c r="AG98" s="5"/>
    </row>
    <row r="99" spans="1:33" s="3" customFormat="1">
      <c r="A99" s="2"/>
      <c r="B99" s="4"/>
      <c r="C99" s="396"/>
      <c r="D99" s="194" cm="1">
        <f t="array" ref="D99:D103">'Bodovna skala s opisima'!C74:C78</f>
        <v>1</v>
      </c>
      <c r="E99" s="196" cm="1">
        <f t="array" ref="E99:E103">'Bodovna skala s opisima'!E74:E78</f>
        <v>0</v>
      </c>
      <c r="F99" s="5"/>
      <c r="G99" s="194" cm="1">
        <f t="array" ref="G99:G103">'Bodovna skala s opisima'!C79:C83</f>
        <v>1</v>
      </c>
      <c r="H99" s="196" cm="1">
        <f t="array" ref="H99:H103">'Bodovna skala s opisima'!E79:E83</f>
        <v>0</v>
      </c>
      <c r="I99" s="5"/>
      <c r="J99" s="194" cm="1">
        <f t="array" ref="J99:J103">'Bodovna skala s opisima'!C84:C88</f>
        <v>1</v>
      </c>
      <c r="K99" s="196" cm="1">
        <f t="array" ref="K99:K103">'Bodovna skala s opisima'!E84:E88</f>
        <v>0</v>
      </c>
      <c r="L99" s="5"/>
      <c r="M99" s="194" cm="1">
        <f t="array" ref="M99:M103">'Bodovna skala s opisima'!C89:C93</f>
        <v>1</v>
      </c>
      <c r="N99" s="196" cm="1">
        <f t="array" ref="N99:N103">'Bodovna skala s opisima'!E89:E93</f>
        <v>0</v>
      </c>
      <c r="O99" s="5"/>
      <c r="P99" s="5"/>
      <c r="Q99" s="5"/>
      <c r="R99" s="5"/>
      <c r="S99" s="5"/>
      <c r="T99" s="5"/>
      <c r="U99" s="5"/>
      <c r="V99" s="5"/>
      <c r="W99" s="5"/>
      <c r="Z99" s="5"/>
      <c r="AA99" s="5"/>
      <c r="AB99" s="5"/>
      <c r="AC99" s="5"/>
      <c r="AD99" s="5"/>
      <c r="AE99" s="5"/>
      <c r="AF99" s="5"/>
      <c r="AG99" s="5"/>
    </row>
    <row r="100" spans="1:33" s="3" customFormat="1">
      <c r="A100" s="2"/>
      <c r="B100" s="4"/>
      <c r="C100" s="396"/>
      <c r="D100" s="198">
        <v>2</v>
      </c>
      <c r="E100" s="213">
        <v>25</v>
      </c>
      <c r="F100" s="5"/>
      <c r="G100" s="198">
        <v>2</v>
      </c>
      <c r="H100" s="213">
        <v>15</v>
      </c>
      <c r="I100" s="5"/>
      <c r="J100" s="198">
        <v>2</v>
      </c>
      <c r="K100" s="213">
        <v>15</v>
      </c>
      <c r="L100" s="5"/>
      <c r="M100" s="198">
        <v>2</v>
      </c>
      <c r="N100" s="213">
        <v>10</v>
      </c>
      <c r="O100" s="5"/>
      <c r="P100" s="5"/>
      <c r="Q100" s="5"/>
      <c r="R100" s="5"/>
      <c r="S100" s="5"/>
      <c r="T100" s="5"/>
      <c r="U100" s="5"/>
      <c r="V100" s="5"/>
      <c r="W100" s="5"/>
      <c r="Z100" s="5"/>
      <c r="AA100" s="5"/>
      <c r="AB100" s="5"/>
      <c r="AC100" s="5"/>
      <c r="AD100" s="5"/>
      <c r="AE100" s="5"/>
      <c r="AF100" s="5"/>
      <c r="AG100" s="5"/>
    </row>
    <row r="101" spans="1:33" s="3" customFormat="1">
      <c r="A101" s="2"/>
      <c r="B101" s="4"/>
      <c r="C101" s="396"/>
      <c r="D101" s="194">
        <v>3</v>
      </c>
      <c r="E101" s="196">
        <v>40</v>
      </c>
      <c r="F101" s="5"/>
      <c r="G101" s="194">
        <v>3</v>
      </c>
      <c r="H101" s="196">
        <v>30</v>
      </c>
      <c r="I101" s="5"/>
      <c r="J101" s="194">
        <v>3</v>
      </c>
      <c r="K101" s="196">
        <v>30</v>
      </c>
      <c r="L101" s="5"/>
      <c r="M101" s="194">
        <v>3</v>
      </c>
      <c r="N101" s="196">
        <v>20</v>
      </c>
      <c r="O101" s="5"/>
      <c r="P101" s="5"/>
      <c r="Q101" s="5"/>
      <c r="R101" s="5"/>
      <c r="S101" s="5"/>
      <c r="T101" s="5"/>
      <c r="U101" s="5"/>
      <c r="V101" s="5"/>
      <c r="W101" s="5"/>
      <c r="Z101" s="5"/>
      <c r="AA101" s="5"/>
      <c r="AB101" s="5"/>
      <c r="AC101" s="5"/>
      <c r="AD101" s="5"/>
      <c r="AE101" s="5"/>
      <c r="AF101" s="5"/>
      <c r="AG101" s="5"/>
    </row>
    <row r="102" spans="1:33" s="3" customFormat="1">
      <c r="A102" s="2"/>
      <c r="B102" s="4"/>
      <c r="C102" s="396"/>
      <c r="D102" s="198">
        <v>4</v>
      </c>
      <c r="E102" s="213">
        <v>50</v>
      </c>
      <c r="F102" s="5"/>
      <c r="G102" s="198">
        <v>4</v>
      </c>
      <c r="H102" s="213">
        <v>45</v>
      </c>
      <c r="I102" s="5"/>
      <c r="J102" s="198">
        <v>4</v>
      </c>
      <c r="K102" s="213">
        <v>45</v>
      </c>
      <c r="L102" s="5"/>
      <c r="M102" s="198">
        <v>4</v>
      </c>
      <c r="N102" s="213">
        <v>25</v>
      </c>
      <c r="O102" s="5"/>
      <c r="P102" s="5"/>
      <c r="Q102" s="5"/>
      <c r="R102" s="5"/>
      <c r="S102" s="5"/>
      <c r="T102" s="5"/>
      <c r="U102" s="5"/>
      <c r="V102" s="5"/>
      <c r="W102" s="5"/>
      <c r="Z102" s="5"/>
      <c r="AA102" s="5"/>
      <c r="AB102" s="5"/>
      <c r="AC102" s="5"/>
      <c r="AD102" s="5"/>
      <c r="AE102" s="5"/>
      <c r="AF102" s="5"/>
      <c r="AG102" s="5"/>
    </row>
    <row r="103" spans="1:33" s="3" customFormat="1">
      <c r="A103" s="2"/>
      <c r="B103" s="4"/>
      <c r="C103" s="397"/>
      <c r="D103" s="194">
        <v>5</v>
      </c>
      <c r="E103" s="196">
        <v>60</v>
      </c>
      <c r="F103" s="5"/>
      <c r="G103" s="194">
        <v>5</v>
      </c>
      <c r="H103" s="196">
        <v>60</v>
      </c>
      <c r="I103" s="5"/>
      <c r="J103" s="194">
        <v>5</v>
      </c>
      <c r="K103" s="196">
        <v>50</v>
      </c>
      <c r="L103" s="5"/>
      <c r="M103" s="194">
        <v>5</v>
      </c>
      <c r="N103" s="196">
        <v>30</v>
      </c>
      <c r="O103" s="5"/>
      <c r="P103" s="5"/>
      <c r="Q103" s="5"/>
      <c r="R103" s="5"/>
      <c r="S103" s="5"/>
      <c r="T103" s="5"/>
      <c r="U103" s="5"/>
      <c r="V103" s="5"/>
      <c r="W103" s="5"/>
      <c r="Z103" s="5"/>
      <c r="AA103" s="5"/>
      <c r="AB103" s="5"/>
      <c r="AC103" s="5"/>
      <c r="AD103" s="5"/>
      <c r="AE103" s="5"/>
      <c r="AF103" s="5"/>
      <c r="AG103" s="5"/>
    </row>
    <row r="104" spans="1:33" s="3" customFormat="1">
      <c r="A104" s="2"/>
      <c r="B104" s="4"/>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row>
    <row r="105" spans="1:33" s="3" customFormat="1">
      <c r="A105" s="2"/>
      <c r="B105" s="4"/>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row>
    <row r="106" spans="1:33" s="3" customFormat="1" ht="16.2" customHeight="1">
      <c r="A106" s="2"/>
      <c r="B106" s="4"/>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row>
    <row r="107" spans="1:33" s="3" customFormat="1" ht="36" customHeight="1">
      <c r="A107" s="2"/>
      <c r="B107" s="4"/>
      <c r="C107" s="223"/>
      <c r="D107" s="224"/>
      <c r="E107" s="22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row>
    <row r="108" spans="1:33" s="3" customFormat="1" ht="36" customHeight="1">
      <c r="A108" s="2"/>
      <c r="B108" s="4"/>
      <c r="C108" s="223"/>
      <c r="D108" s="224"/>
      <c r="E108" s="225"/>
      <c r="F108" s="221"/>
      <c r="G108" s="224"/>
      <c r="H108" s="224"/>
      <c r="I108" s="224"/>
      <c r="J108" s="224"/>
      <c r="K108" s="221"/>
      <c r="L108" s="221"/>
      <c r="M108" s="221"/>
      <c r="N108" s="9"/>
      <c r="O108" s="9"/>
      <c r="P108" s="5"/>
      <c r="Q108" s="5"/>
      <c r="R108" s="5"/>
      <c r="S108" s="5"/>
      <c r="T108" s="5"/>
      <c r="U108" s="5"/>
      <c r="V108" s="5"/>
      <c r="W108" s="5"/>
      <c r="X108" s="5"/>
      <c r="Y108" s="5"/>
      <c r="Z108" s="5"/>
      <c r="AA108" s="5"/>
      <c r="AB108" s="5"/>
      <c r="AC108" s="5"/>
      <c r="AD108" s="5"/>
      <c r="AE108" s="5"/>
      <c r="AF108" s="5"/>
      <c r="AG108" s="5"/>
    </row>
    <row r="109" spans="1:33" s="3" customFormat="1" ht="24" customHeight="1">
      <c r="A109" s="2"/>
      <c r="B109" s="4"/>
      <c r="C109" s="389" t="s">
        <v>36</v>
      </c>
      <c r="D109" s="226" t="str">
        <f>'Bodovna skala s opisima'!B95</f>
        <v>Radno okruženje</v>
      </c>
      <c r="E109" s="227" t="str">
        <f>"MIN: "&amp;MIN(_xlfn.ANCHORARRAY(E111))&amp;" / MAX: "&amp;MAX(_xlfn.ANCHORARRAY(E111))</f>
        <v>MIN: 0 / MAX: 30</v>
      </c>
      <c r="F109" s="228"/>
      <c r="G109" s="229" t="str">
        <f>'Bodovna skala s opisima'!B100</f>
        <v>Organizacijsko okruženje</v>
      </c>
      <c r="H109" s="227" t="str">
        <f>"MIN: "&amp;MIN(_xlfn.ANCHORARRAY(H111))&amp;" / MAX: "&amp;MAX(_xlfn.ANCHORARRAY(H111))</f>
        <v>MIN: 0 / MAX: 30</v>
      </c>
      <c r="I109" s="207"/>
      <c r="J109" s="230"/>
      <c r="K109" s="9"/>
      <c r="N109" s="9"/>
      <c r="O109" s="9"/>
      <c r="P109" s="5"/>
      <c r="Q109" s="5"/>
      <c r="R109" s="5"/>
      <c r="S109" s="5"/>
      <c r="T109" s="5"/>
      <c r="U109" s="5"/>
      <c r="V109" s="5"/>
      <c r="W109" s="5"/>
      <c r="X109" s="5"/>
      <c r="Y109" s="5"/>
      <c r="Z109" s="5"/>
      <c r="AA109" s="5"/>
      <c r="AB109" s="5"/>
      <c r="AC109" s="5"/>
      <c r="AD109" s="5"/>
      <c r="AE109" s="5"/>
      <c r="AF109" s="5"/>
      <c r="AG109" s="5"/>
    </row>
    <row r="110" spans="1:33" s="3" customFormat="1">
      <c r="A110" s="2"/>
      <c r="B110" s="4"/>
      <c r="C110" s="361"/>
      <c r="D110" s="211" t="s">
        <v>8</v>
      </c>
      <c r="E110" s="231" t="s">
        <v>25</v>
      </c>
      <c r="F110" s="5"/>
      <c r="G110" s="231" t="s">
        <v>8</v>
      </c>
      <c r="H110" s="231" t="s">
        <v>25</v>
      </c>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row>
    <row r="111" spans="1:33" s="3" customFormat="1">
      <c r="A111" s="2"/>
      <c r="B111" s="4"/>
      <c r="C111" s="361"/>
      <c r="D111" s="194" cm="1">
        <f t="array" ref="D111:D115">'Bodovna skala s opisima'!C95:C99</f>
        <v>1</v>
      </c>
      <c r="E111" s="196" cm="1">
        <f t="array" ref="E111:E115">'Bodovna skala s opisima'!E95:E99</f>
        <v>0</v>
      </c>
      <c r="F111" s="5"/>
      <c r="G111" s="196" cm="1">
        <f t="array" ref="G111:G115">'Bodovna skala s opisima'!C100:C104</f>
        <v>1</v>
      </c>
      <c r="H111" s="196" cm="1">
        <f t="array" ref="H111:H115">'Bodovna skala s opisima'!E100:E104</f>
        <v>0</v>
      </c>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row>
    <row r="112" spans="1:33" s="3" customFormat="1">
      <c r="A112" s="2"/>
      <c r="B112" s="4"/>
      <c r="C112" s="361"/>
      <c r="D112" s="198">
        <v>2</v>
      </c>
      <c r="E112" s="213">
        <v>10</v>
      </c>
      <c r="F112" s="5"/>
      <c r="G112" s="213">
        <v>2</v>
      </c>
      <c r="H112" s="213">
        <v>10</v>
      </c>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row>
    <row r="113" spans="1:34" s="3" customFormat="1">
      <c r="A113" s="2"/>
      <c r="B113" s="4"/>
      <c r="C113" s="361"/>
      <c r="D113" s="194">
        <v>3</v>
      </c>
      <c r="E113" s="196">
        <v>20</v>
      </c>
      <c r="F113" s="5"/>
      <c r="G113" s="196">
        <v>3</v>
      </c>
      <c r="H113" s="196">
        <v>20</v>
      </c>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row>
    <row r="114" spans="1:34" s="3" customFormat="1">
      <c r="A114" s="2"/>
      <c r="B114" s="4"/>
      <c r="C114" s="361"/>
      <c r="D114" s="198">
        <v>4</v>
      </c>
      <c r="E114" s="213">
        <v>25</v>
      </c>
      <c r="F114" s="5"/>
      <c r="G114" s="213">
        <v>4</v>
      </c>
      <c r="H114" s="213">
        <v>25</v>
      </c>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row>
    <row r="115" spans="1:34" s="3" customFormat="1">
      <c r="A115" s="2"/>
      <c r="B115" s="4"/>
      <c r="C115" s="362"/>
      <c r="D115" s="194">
        <v>5</v>
      </c>
      <c r="E115" s="196">
        <v>30</v>
      </c>
      <c r="F115" s="5"/>
      <c r="G115" s="194">
        <v>5</v>
      </c>
      <c r="H115" s="196">
        <v>30</v>
      </c>
      <c r="I115" s="232"/>
      <c r="J115" s="232"/>
      <c r="K115" s="233"/>
      <c r="L115" s="234"/>
      <c r="M115" s="234"/>
      <c r="N115" s="233"/>
      <c r="O115" s="233"/>
      <c r="P115" s="5"/>
      <c r="Q115" s="5"/>
      <c r="R115" s="5"/>
      <c r="S115" s="5"/>
      <c r="T115" s="5"/>
      <c r="U115" s="5"/>
      <c r="V115" s="5"/>
      <c r="W115" s="5"/>
      <c r="X115" s="5"/>
      <c r="Y115" s="5"/>
      <c r="Z115" s="5"/>
      <c r="AA115" s="5"/>
      <c r="AB115" s="5"/>
      <c r="AC115" s="5"/>
      <c r="AD115" s="5"/>
      <c r="AE115" s="5"/>
      <c r="AF115" s="5"/>
      <c r="AG115" s="5"/>
    </row>
    <row r="116" spans="1:34" s="3" customFormat="1">
      <c r="A116" s="2"/>
      <c r="B116" s="4"/>
      <c r="C116" s="235"/>
      <c r="D116" s="219"/>
      <c r="E116" s="9"/>
      <c r="F116" s="9"/>
      <c r="G116" s="9"/>
      <c r="H116" s="9"/>
      <c r="I116" s="9"/>
      <c r="J116" s="9"/>
      <c r="K116" s="9"/>
      <c r="L116" s="9"/>
      <c r="M116" s="9"/>
      <c r="N116" s="9"/>
      <c r="O116" s="9"/>
      <c r="P116" s="5"/>
      <c r="Q116" s="5"/>
      <c r="R116" s="5"/>
      <c r="S116" s="5"/>
      <c r="T116" s="5"/>
      <c r="U116" s="5"/>
      <c r="V116" s="5"/>
      <c r="W116" s="5"/>
      <c r="X116" s="5"/>
      <c r="Y116" s="5"/>
      <c r="Z116" s="5"/>
      <c r="AA116" s="5"/>
      <c r="AB116" s="5"/>
      <c r="AC116" s="5"/>
      <c r="AD116" s="5"/>
      <c r="AE116" s="5"/>
      <c r="AF116" s="5"/>
    </row>
    <row r="117" spans="1:34">
      <c r="P117" s="5"/>
      <c r="Q117" s="5"/>
      <c r="R117" s="5"/>
      <c r="S117" s="5"/>
      <c r="T117" s="5"/>
    </row>
    <row r="118" spans="1:34" s="3" customFormat="1">
      <c r="A118" s="2"/>
      <c r="B118" s="4"/>
      <c r="C118" s="235"/>
      <c r="D118" s="219"/>
      <c r="E118" s="9"/>
      <c r="F118" s="9"/>
      <c r="G118" s="9"/>
      <c r="H118" s="9"/>
      <c r="I118" s="9"/>
      <c r="J118" s="9"/>
      <c r="K118" s="9"/>
      <c r="L118" s="9"/>
      <c r="M118" s="9"/>
      <c r="N118" s="9"/>
      <c r="O118" s="9"/>
      <c r="P118" s="9"/>
      <c r="Q118" s="9"/>
      <c r="R118" s="9"/>
      <c r="S118" s="5"/>
      <c r="T118" s="5"/>
      <c r="U118" s="5"/>
      <c r="V118" s="5"/>
      <c r="W118" s="5"/>
      <c r="X118" s="5"/>
      <c r="Y118" s="5"/>
      <c r="Z118" s="5"/>
      <c r="AA118" s="5"/>
      <c r="AB118" s="5"/>
      <c r="AC118" s="5"/>
      <c r="AD118" s="5"/>
      <c r="AE118" s="5"/>
      <c r="AF118" s="5"/>
    </row>
    <row r="119" spans="1:34" s="3" customFormat="1" ht="15.75" customHeight="1">
      <c r="A119" s="2"/>
      <c r="B119" s="42" t="s">
        <v>37</v>
      </c>
      <c r="C119" s="209" t="s">
        <v>103</v>
      </c>
      <c r="D119" s="7"/>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row>
    <row r="120" spans="1:34" s="3" customFormat="1">
      <c r="A120" s="2"/>
      <c r="B120" s="4"/>
      <c r="D120" s="7"/>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row>
    <row r="121" spans="1:34" s="3" customFormat="1" ht="25.5" customHeight="1">
      <c r="A121" s="2"/>
      <c r="B121" s="4"/>
      <c r="C121" s="236" t="s">
        <v>214</v>
      </c>
      <c r="D121" s="52" t="s">
        <v>15</v>
      </c>
      <c r="E121" s="52" t="s">
        <v>104</v>
      </c>
      <c r="F121" s="52" t="s">
        <v>66</v>
      </c>
      <c r="G121" s="53" t="s">
        <v>67</v>
      </c>
      <c r="H121" s="237" t="s">
        <v>165</v>
      </c>
      <c r="I121" s="237" t="s">
        <v>168</v>
      </c>
      <c r="J121"/>
      <c r="K121" s="5"/>
      <c r="L121" s="5"/>
      <c r="M121" s="5"/>
      <c r="N121" s="5"/>
      <c r="O121" s="5"/>
      <c r="P121" s="5"/>
      <c r="Q121" s="5"/>
      <c r="R121" s="5"/>
      <c r="S121" s="5"/>
      <c r="T121" s="5"/>
      <c r="U121" s="5"/>
      <c r="V121" s="5"/>
      <c r="W121" s="5"/>
      <c r="X121" s="5"/>
      <c r="Y121" s="5"/>
      <c r="Z121" s="5"/>
      <c r="AA121" s="5"/>
      <c r="AB121" s="5"/>
      <c r="AC121" s="5"/>
      <c r="AD121" s="5"/>
      <c r="AE121" s="5"/>
    </row>
    <row r="122" spans="1:34" s="3" customFormat="1" ht="48" customHeight="1">
      <c r="A122" s="2"/>
      <c r="B122" s="4"/>
      <c r="C122" s="238" t="str">
        <f>'Kategorije složenosti'!C6</f>
        <v>R0</v>
      </c>
      <c r="D122" s="239" t="str">
        <f>'Kategorije složenosti'!D6</f>
        <v>901 - 1000</v>
      </c>
      <c r="E122" s="240" t="str">
        <f>'Kategorije složenosti'!E6</f>
        <v>Uprava, strateško vođenje društva (CEO, CFO, COO, član uprave)</v>
      </c>
      <c r="F122" s="239">
        <f>'Kategorije složenosti'!F6</f>
        <v>901</v>
      </c>
      <c r="G122" s="51">
        <f>'Kategorije složenosti'!G6</f>
        <v>1000</v>
      </c>
      <c r="H122" s="51" t="str">
        <f>IF('Kategorije složenosti'!H6=0,"",'Kategorije složenosti'!H6)</f>
        <v/>
      </c>
      <c r="I122" s="51" t="str">
        <f>IF('Kategorije složenosti'!I6=0,"",'Kategorije složenosti'!I6)</f>
        <v/>
      </c>
      <c r="J122"/>
      <c r="K122" s="5"/>
      <c r="L122" s="5"/>
      <c r="M122" s="5"/>
      <c r="N122" s="5"/>
      <c r="O122" s="5"/>
      <c r="P122" s="5"/>
      <c r="Q122" s="5"/>
      <c r="R122" s="5"/>
      <c r="S122" s="5"/>
      <c r="T122" s="5"/>
      <c r="U122" s="5"/>
      <c r="V122" s="5"/>
      <c r="W122" s="5"/>
      <c r="X122" s="5"/>
      <c r="Y122" s="5"/>
      <c r="Z122" s="5"/>
      <c r="AA122" s="5"/>
      <c r="AB122" s="5"/>
      <c r="AC122" s="5"/>
      <c r="AD122" s="5"/>
      <c r="AE122" s="5"/>
    </row>
    <row r="123" spans="1:34" s="3" customFormat="1" ht="48" customHeight="1">
      <c r="A123" s="2"/>
      <c r="B123" s="4"/>
      <c r="C123" s="241" t="str">
        <f>'Kategorije složenosti'!C7</f>
        <v>R1</v>
      </c>
      <c r="D123" s="242" t="str">
        <f>'Kategorije složenosti'!D7</f>
        <v>801 - 900</v>
      </c>
      <c r="E123" s="243" t="str">
        <f>'Kategorije složenosti'!E7</f>
        <v>Top menadžment, direktori sektora i ključnih poslovnih funkcija</v>
      </c>
      <c r="F123" s="242">
        <f>'Kategorije složenosti'!F7</f>
        <v>801</v>
      </c>
      <c r="G123" s="244">
        <f>'Kategorije složenosti'!G7</f>
        <v>900</v>
      </c>
      <c r="H123" s="245" t="str">
        <f>IF('Kategorije složenosti'!H7=0,"",'Kategorije složenosti'!H7)</f>
        <v/>
      </c>
      <c r="I123" s="245" t="str">
        <f>IF('Kategorije složenosti'!I7=0,"",'Kategorije složenosti'!I7)</f>
        <v/>
      </c>
      <c r="J123"/>
      <c r="K123" s="5"/>
      <c r="L123" s="5"/>
      <c r="M123" s="5"/>
      <c r="N123" s="5"/>
      <c r="O123" s="5"/>
      <c r="P123" s="5"/>
      <c r="Q123" s="5"/>
      <c r="R123" s="5"/>
      <c r="S123" s="5"/>
      <c r="T123" s="5"/>
      <c r="U123" s="5"/>
      <c r="V123" s="5"/>
      <c r="W123" s="5"/>
      <c r="X123" s="5"/>
      <c r="Y123" s="5"/>
      <c r="Z123" s="5"/>
      <c r="AA123" s="5"/>
      <c r="AB123" s="5"/>
      <c r="AC123" s="5"/>
    </row>
    <row r="124" spans="1:34" s="3" customFormat="1" ht="48" customHeight="1">
      <c r="A124" s="2"/>
      <c r="B124" s="4"/>
      <c r="C124" s="241" t="str">
        <f>'Kategorije složenosti'!C8</f>
        <v>R2</v>
      </c>
      <c r="D124" s="242" t="str">
        <f>'Kategorije složenosti'!D8</f>
        <v>701 - 800</v>
      </c>
      <c r="E124" s="243" t="str">
        <f>'Kategorije složenosti'!E8</f>
        <v>Srednji menadžment, voditelji odjela i službi</v>
      </c>
      <c r="F124" s="242">
        <f>'Kategorije složenosti'!F8</f>
        <v>701</v>
      </c>
      <c r="G124" s="244">
        <f>'Kategorije složenosti'!G8</f>
        <v>800</v>
      </c>
      <c r="H124" s="245" t="str">
        <f>IF('Kategorije složenosti'!H8=0,"",'Kategorije složenosti'!H8)</f>
        <v/>
      </c>
      <c r="I124" s="245" t="str">
        <f>IF('Kategorije složenosti'!I8=0,"",'Kategorije složenosti'!I8)</f>
        <v/>
      </c>
      <c r="J124"/>
      <c r="K124" s="5"/>
      <c r="L124" s="5"/>
      <c r="M124" s="5"/>
      <c r="N124" s="5"/>
      <c r="O124" s="5"/>
      <c r="P124" s="5"/>
      <c r="Q124" s="5"/>
      <c r="R124" s="5"/>
      <c r="S124" s="5"/>
      <c r="T124" s="5"/>
      <c r="U124" s="5"/>
      <c r="V124" s="5"/>
      <c r="W124" s="5"/>
      <c r="X124" s="5"/>
      <c r="Y124" s="5"/>
      <c r="Z124" s="5"/>
      <c r="AA124" s="5"/>
      <c r="AB124" s="5"/>
      <c r="AC124" s="5"/>
    </row>
    <row r="125" spans="1:34" s="3" customFormat="1" ht="48" customHeight="1">
      <c r="A125" s="2"/>
      <c r="B125" s="4"/>
      <c r="C125" s="241" t="str">
        <f>'Kategorije složenosti'!C9</f>
        <v>R3</v>
      </c>
      <c r="D125" s="242" t="str">
        <f>'Kategorije složenosti'!D9</f>
        <v>601 - 700</v>
      </c>
      <c r="E125" s="243" t="str">
        <f>'Kategorije složenosti'!E9</f>
        <v>Operativni menadžment, rukovoditelji timova i senior eksperti</v>
      </c>
      <c r="F125" s="242">
        <f>'Kategorije složenosti'!F9</f>
        <v>601</v>
      </c>
      <c r="G125" s="244">
        <f>'Kategorije složenosti'!G9</f>
        <v>700</v>
      </c>
      <c r="H125" s="245" t="str">
        <f>IF('Kategorije složenosti'!H9=0,"",'Kategorije složenosti'!H9)</f>
        <v/>
      </c>
      <c r="I125" s="245" t="str">
        <f>IF('Kategorije složenosti'!I9=0,"",'Kategorije složenosti'!I9)</f>
        <v/>
      </c>
      <c r="J125"/>
      <c r="K125" s="5"/>
      <c r="L125" s="5"/>
      <c r="M125" s="5"/>
      <c r="N125" s="5"/>
      <c r="O125" s="5"/>
      <c r="P125" s="5"/>
      <c r="Q125" s="5"/>
      <c r="R125" s="5"/>
      <c r="S125" s="5"/>
      <c r="T125" s="5"/>
      <c r="U125" s="5"/>
      <c r="V125" s="5"/>
      <c r="W125" s="5"/>
      <c r="X125" s="5"/>
      <c r="Y125" s="5"/>
      <c r="Z125" s="5"/>
      <c r="AA125" s="5"/>
      <c r="AB125" s="5"/>
      <c r="AC125" s="5"/>
    </row>
    <row r="126" spans="1:34" s="3" customFormat="1" ht="48" customHeight="1">
      <c r="A126" s="2"/>
      <c r="B126" s="4"/>
      <c r="C126" s="246" t="str">
        <f>'Kategorije složenosti'!C10</f>
        <v>R4</v>
      </c>
      <c r="D126" s="247" t="str">
        <f>'Kategorije složenosti'!D10</f>
        <v>501 - 600</v>
      </c>
      <c r="E126" s="248" t="str">
        <f>'Kategorije složenosti'!E10</f>
        <v>Stručnjaci, samostalni nositelji složenih stručnih poslova</v>
      </c>
      <c r="F126" s="247">
        <f>'Kategorije složenosti'!F10</f>
        <v>501</v>
      </c>
      <c r="G126" s="249">
        <f>'Kategorije složenosti'!G10</f>
        <v>600</v>
      </c>
      <c r="H126" s="250" t="str">
        <f>IF('Kategorije složenosti'!H10=0,"",'Kategorije složenosti'!H10)</f>
        <v/>
      </c>
      <c r="I126" s="250" t="str">
        <f>IF('Kategorije složenosti'!I10=0,"",'Kategorije složenosti'!I10)</f>
        <v/>
      </c>
      <c r="J126"/>
      <c r="K126" s="5"/>
      <c r="L126" s="5"/>
      <c r="M126" s="5"/>
      <c r="N126" s="5"/>
      <c r="O126" s="5"/>
      <c r="P126" s="5"/>
      <c r="Q126" s="5"/>
      <c r="R126" s="5"/>
      <c r="S126" s="5"/>
      <c r="T126" s="5"/>
      <c r="U126" s="5"/>
      <c r="V126" s="5"/>
      <c r="W126" s="5"/>
      <c r="X126" s="5"/>
      <c r="Y126" s="5"/>
      <c r="Z126" s="5"/>
      <c r="AA126" s="5"/>
      <c r="AB126" s="5"/>
      <c r="AC126" s="5"/>
    </row>
    <row r="127" spans="1:34" s="3" customFormat="1" ht="48" customHeight="1">
      <c r="A127" s="2"/>
      <c r="B127" s="4"/>
      <c r="C127" s="246" t="str">
        <f>'Kategorije složenosti'!C11</f>
        <v>R5</v>
      </c>
      <c r="D127" s="247" t="str">
        <f>'Kategorije složenosti'!D11</f>
        <v>401 - 500</v>
      </c>
      <c r="E127" s="248" t="str">
        <f>'Kategorije složenosti'!E11</f>
        <v>Specijalisti, specijalizirani stručni poslovi s primjenom znanja</v>
      </c>
      <c r="F127" s="247">
        <f>'Kategorije složenosti'!F11</f>
        <v>401</v>
      </c>
      <c r="G127" s="249">
        <f>'Kategorije složenosti'!G11</f>
        <v>500</v>
      </c>
      <c r="H127" s="250" t="str">
        <f>IF('Kategorije složenosti'!H11=0,"",'Kategorije složenosti'!H11)</f>
        <v/>
      </c>
      <c r="I127" s="250" t="str">
        <f>IF('Kategorije složenosti'!I11=0,"",'Kategorije složenosti'!I11)</f>
        <v/>
      </c>
      <c r="J127"/>
      <c r="K127" s="5"/>
      <c r="L127" s="5"/>
      <c r="M127" s="5"/>
      <c r="N127" s="5"/>
      <c r="O127" s="5"/>
      <c r="P127" s="5"/>
      <c r="Q127" s="5"/>
      <c r="R127" s="5"/>
      <c r="S127" s="5"/>
      <c r="T127" s="5"/>
      <c r="U127" s="5"/>
      <c r="V127" s="5"/>
      <c r="W127" s="5"/>
      <c r="X127" s="5"/>
      <c r="Y127" s="5"/>
      <c r="Z127" s="5"/>
      <c r="AA127" s="5"/>
      <c r="AB127" s="5"/>
      <c r="AC127" s="5"/>
      <c r="AD127" s="5"/>
      <c r="AE127" s="5"/>
    </row>
    <row r="128" spans="1:34" s="3" customFormat="1" ht="48" customHeight="1">
      <c r="A128" s="2"/>
      <c r="B128" s="4"/>
      <c r="C128" s="246" t="str">
        <f>'Kategorije složenosti'!C12</f>
        <v>R6</v>
      </c>
      <c r="D128" s="247" t="str">
        <f>'Kategorije složenosti'!D12</f>
        <v>301 - 400</v>
      </c>
      <c r="E128" s="248" t="str">
        <f>'Kategorije složenosti'!E12</f>
        <v>Iskusni izvršitelji, složeniji operativni i stručno-tehnički poslovi</v>
      </c>
      <c r="F128" s="247">
        <f>'Kategorije složenosti'!F12</f>
        <v>301</v>
      </c>
      <c r="G128" s="249">
        <f>'Kategorije složenosti'!G12</f>
        <v>400</v>
      </c>
      <c r="H128" s="250" t="str">
        <f>IF('Kategorije složenosti'!H12=0,"",'Kategorije složenosti'!H12)</f>
        <v/>
      </c>
      <c r="I128" s="250" t="str">
        <f>IF('Kategorije složenosti'!I12=0,"",'Kategorije složenosti'!I12)</f>
        <v/>
      </c>
      <c r="J128"/>
      <c r="K128" s="5"/>
      <c r="L128" s="5"/>
      <c r="M128" s="5"/>
      <c r="N128" s="5"/>
      <c r="O128" s="5"/>
      <c r="P128" s="5"/>
      <c r="Q128" s="5"/>
      <c r="R128" s="5"/>
      <c r="S128" s="5"/>
      <c r="T128" s="5"/>
      <c r="U128" s="5"/>
      <c r="V128" s="5"/>
      <c r="W128" s="5"/>
      <c r="X128" s="5"/>
      <c r="Y128" s="5"/>
      <c r="Z128" s="5"/>
      <c r="AA128" s="5"/>
      <c r="AB128" s="5"/>
      <c r="AC128" s="5"/>
      <c r="AD128" s="5"/>
      <c r="AE128" s="5"/>
    </row>
    <row r="129" spans="1:33" s="3" customFormat="1" ht="48" customHeight="1">
      <c r="A129" s="2"/>
      <c r="B129" s="4"/>
      <c r="C129" s="246" t="str">
        <f>'Kategorije složenosti'!C13</f>
        <v>R7</v>
      </c>
      <c r="D129" s="247" t="str">
        <f>'Kategorije složenosti'!D13</f>
        <v>201 - 300</v>
      </c>
      <c r="E129" s="248" t="str">
        <f>'Kategorije složenosti'!E13</f>
        <v>Operativni izvršitelji, standardni operativni poslovi</v>
      </c>
      <c r="F129" s="247">
        <f>'Kategorije složenosti'!F13</f>
        <v>201</v>
      </c>
      <c r="G129" s="249">
        <f>'Kategorije složenosti'!G13</f>
        <v>300</v>
      </c>
      <c r="H129" s="250" t="str">
        <f>IF('Kategorije složenosti'!H13=0,"",'Kategorije složenosti'!H13)</f>
        <v/>
      </c>
      <c r="I129" s="250" t="str">
        <f>IF('Kategorije složenosti'!I13=0,"",'Kategorije složenosti'!I13)</f>
        <v/>
      </c>
      <c r="J129"/>
      <c r="K129" s="5"/>
      <c r="L129" s="5"/>
      <c r="M129" s="5"/>
      <c r="N129" s="5"/>
      <c r="O129" s="5"/>
      <c r="P129" s="5"/>
      <c r="Q129" s="5"/>
      <c r="R129" s="5"/>
      <c r="S129" s="5"/>
      <c r="T129" s="5"/>
      <c r="U129" s="5"/>
      <c r="V129" s="5"/>
      <c r="W129" s="5"/>
      <c r="X129" s="5"/>
      <c r="Y129" s="5"/>
      <c r="Z129" s="5"/>
      <c r="AA129" s="5"/>
      <c r="AB129" s="5"/>
      <c r="AC129" s="5"/>
      <c r="AD129" s="5"/>
      <c r="AE129" s="5"/>
    </row>
    <row r="130" spans="1:33" ht="48" customHeight="1">
      <c r="C130" s="246" t="str">
        <f>'Kategorije složenosti'!C14</f>
        <v>R8</v>
      </c>
      <c r="D130" s="247" t="str">
        <f>'Kategorije složenosti'!D14</f>
        <v>101 - 200</v>
      </c>
      <c r="E130" s="248" t="str">
        <f>'Kategorije složenosti'!E14</f>
        <v>Administrativni izvršitelji, administrativni i podržavajući poslovi</v>
      </c>
      <c r="F130" s="247">
        <f>'Kategorije složenosti'!F14</f>
        <v>101</v>
      </c>
      <c r="G130" s="249">
        <f>'Kategorije složenosti'!G14</f>
        <v>200</v>
      </c>
      <c r="H130" s="250" t="str">
        <f>IF('Kategorije složenosti'!H14=0,"",'Kategorije složenosti'!H14)</f>
        <v/>
      </c>
      <c r="I130" s="250" t="str">
        <f>IF('Kategorije složenosti'!I14=0,"",'Kategorije složenosti'!I14)</f>
        <v/>
      </c>
      <c r="J130"/>
      <c r="Q130" s="2"/>
      <c r="R130" s="2"/>
      <c r="S130" s="2"/>
    </row>
    <row r="131" spans="1:33" ht="48" customHeight="1">
      <c r="C131" s="251" t="str">
        <f>'Kategorije složenosti'!C15</f>
        <v>R9</v>
      </c>
      <c r="D131" s="252" t="str">
        <f>'Kategorije složenosti'!D15</f>
        <v>0 - 100</v>
      </c>
      <c r="E131" s="253" t="str">
        <f>'Kategorije složenosti'!E15</f>
        <v>Pomoćni poslovi, radna mjesta niske složenosti i rutinski zadaci</v>
      </c>
      <c r="F131" s="252">
        <f>'Kategorije složenosti'!F15</f>
        <v>0</v>
      </c>
      <c r="G131" s="254">
        <f>'Kategorije složenosti'!G15</f>
        <v>100</v>
      </c>
      <c r="H131" s="255" t="str">
        <f>IF('Kategorije složenosti'!H15=0,"",'Kategorije složenosti'!H15)</f>
        <v/>
      </c>
      <c r="I131" s="255" t="str">
        <f>IF('Kategorije složenosti'!I15=0,"",'Kategorije složenosti'!I15)</f>
        <v/>
      </c>
      <c r="J131"/>
      <c r="Q131" s="2"/>
      <c r="R131" s="2"/>
      <c r="S131" s="2"/>
    </row>
    <row r="132" spans="1:33">
      <c r="C132" s="5"/>
      <c r="D132" s="5"/>
      <c r="E132" s="5"/>
      <c r="F132" s="5"/>
      <c r="G132" s="5"/>
      <c r="H132" s="5"/>
      <c r="I132" s="5"/>
      <c r="J132" s="5"/>
      <c r="K132" s="5"/>
      <c r="L132" s="5"/>
      <c r="M132" s="5"/>
    </row>
    <row r="133" spans="1:33">
      <c r="C133" s="5"/>
      <c r="D133" s="5"/>
      <c r="E133" s="5"/>
      <c r="F133" s="5"/>
      <c r="G133" s="5"/>
      <c r="H133" s="5"/>
      <c r="I133" s="5"/>
      <c r="J133" s="5"/>
      <c r="K133" s="5"/>
      <c r="L133" s="5"/>
      <c r="M133" s="5"/>
    </row>
    <row r="134" spans="1:33">
      <c r="C134" s="5"/>
      <c r="D134" s="5"/>
      <c r="E134" s="5"/>
      <c r="F134" s="5"/>
      <c r="G134" s="5"/>
      <c r="H134" s="5"/>
      <c r="I134" s="5"/>
      <c r="J134" s="5"/>
      <c r="K134" s="5"/>
      <c r="L134" s="5"/>
      <c r="M134" s="5"/>
    </row>
    <row r="136" spans="1:33" ht="15.75" customHeight="1">
      <c r="B136" s="42" t="s">
        <v>12</v>
      </c>
      <c r="C136" s="185" t="s">
        <v>46</v>
      </c>
      <c r="D136" s="186"/>
      <c r="E136" s="187"/>
      <c r="F136" s="5"/>
      <c r="G136" s="5"/>
      <c r="H136" s="5"/>
      <c r="I136" s="5"/>
      <c r="J136" s="5"/>
      <c r="K136" s="5"/>
      <c r="L136" s="5"/>
      <c r="M136" s="5"/>
      <c r="N136" s="5"/>
      <c r="O136" s="5"/>
      <c r="P136" s="5"/>
      <c r="Q136" s="5"/>
      <c r="R136" s="5"/>
      <c r="S136" s="5"/>
      <c r="T136" s="4"/>
      <c r="U136" s="4"/>
      <c r="V136" s="4"/>
      <c r="W136" s="4"/>
      <c r="X136" s="4"/>
      <c r="Y136" s="4"/>
      <c r="Z136" s="4"/>
      <c r="AA136" s="4"/>
      <c r="AB136" s="4"/>
      <c r="AC136" s="4"/>
      <c r="AD136" s="4"/>
      <c r="AE136" s="4"/>
      <c r="AF136" s="4"/>
      <c r="AG136" s="4"/>
    </row>
    <row r="137" spans="1:33" ht="15.75" customHeight="1">
      <c r="C137" s="188"/>
      <c r="D137" s="392" t="str">
        <f>D59</f>
        <v>VJEŠTINE</v>
      </c>
      <c r="E137" s="386"/>
      <c r="F137" s="386"/>
      <c r="G137" s="386"/>
      <c r="H137" s="386"/>
      <c r="I137" s="384"/>
      <c r="J137" s="393" t="str">
        <f>J59</f>
        <v>ODGOVORNOST</v>
      </c>
      <c r="K137" s="386"/>
      <c r="L137" s="386"/>
      <c r="M137" s="386"/>
      <c r="N137" s="384"/>
      <c r="O137" s="385" t="str">
        <f>O59</f>
        <v>RADNI NAPOR</v>
      </c>
      <c r="P137" s="386"/>
      <c r="Q137" s="386"/>
      <c r="R137" s="384"/>
      <c r="S137" s="387" t="str">
        <f>S59</f>
        <v>RADNI UVJETI</v>
      </c>
      <c r="T137" s="384"/>
      <c r="U137" s="4"/>
      <c r="V137" s="4"/>
      <c r="W137" s="4"/>
      <c r="X137" s="4"/>
      <c r="Y137" s="4"/>
      <c r="Z137" s="4"/>
      <c r="AA137" s="4"/>
      <c r="AB137" s="4"/>
      <c r="AC137" s="4"/>
      <c r="AD137" s="4"/>
      <c r="AE137" s="4"/>
    </row>
    <row r="138" spans="1:33" ht="45" customHeight="1">
      <c r="C138" s="360" t="s">
        <v>41</v>
      </c>
      <c r="D138" s="256" t="str" cm="1">
        <f t="array" ref="D138:T138">D60:T60</f>
        <v>Stručna znanja i iskustvo</v>
      </c>
      <c r="E138" s="256" t="str">
        <v>Vještine planiranja i organizacije</v>
      </c>
      <c r="F138" s="256" t="str">
        <v>Interpersonalne i komunikacijske vještine</v>
      </c>
      <c r="G138" s="256" t="str">
        <v>Vještine rješavanja problema</v>
      </c>
      <c r="H138" s="256" t="str">
        <v>Dodatna znanja</v>
      </c>
      <c r="I138" s="256" t="str">
        <v>Tjelesne/manualne vještine</v>
      </c>
      <c r="J138" s="257" t="str">
        <v>Odgovornost za ljude</v>
      </c>
      <c r="K138" s="258" t="str">
        <v>Odgovornost za financijske resurse</v>
      </c>
      <c r="L138" s="258" t="str">
        <v>Odgovornost za materijalna dobra i opremu</v>
      </c>
      <c r="M138" s="259" t="str">
        <v>Odgovornost za informacije</v>
      </c>
      <c r="N138" s="259" t="str">
        <v>Utjecaj na rezultat</v>
      </c>
      <c r="O138" s="260" t="str">
        <v>Zahtjevnost razmišljanja</v>
      </c>
      <c r="P138" s="260" t="str">
        <v>Donošenje i provođenje odluka</v>
      </c>
      <c r="Q138" s="260" t="str">
        <v>Psihosocijalni i emocionalni zahtjevi</v>
      </c>
      <c r="R138" s="260" t="str">
        <v>Fizičko opterećenje</v>
      </c>
      <c r="S138" s="261" t="str">
        <v>Radno okruženje</v>
      </c>
      <c r="T138" s="261" t="str">
        <v>Organizacijsko okruženje</v>
      </c>
      <c r="U138" s="4"/>
      <c r="V138" s="4"/>
      <c r="W138" s="4"/>
      <c r="X138" s="4"/>
      <c r="Y138" s="4"/>
      <c r="Z138" s="4"/>
      <c r="AA138" s="4"/>
      <c r="AB138" s="4"/>
      <c r="AC138" s="4"/>
      <c r="AD138" s="4"/>
      <c r="AE138" s="4"/>
    </row>
    <row r="139" spans="1:33">
      <c r="C139" s="361"/>
      <c r="D139" s="196" cm="1">
        <f t="array" ref="D139:D146">_xlfn.ANCHORARRAY(E75)</f>
        <v>0</v>
      </c>
      <c r="E139" s="196" cm="1">
        <f t="array" ref="E139:E146">_xlfn.ANCHORARRAY(H75)</f>
        <v>0</v>
      </c>
      <c r="F139" s="196" cm="1">
        <f t="array" ref="F139:F143">_xlfn.ANCHORARRAY(K75)</f>
        <v>0</v>
      </c>
      <c r="G139" s="196" cm="1">
        <f t="array" ref="G139:G146">_xlfn.ANCHORARRAY(N75)</f>
        <v>0</v>
      </c>
      <c r="H139" s="196" cm="1">
        <f t="array" ref="H139:H143">_xlfn.ANCHORARRAY(Q75)</f>
        <v>0</v>
      </c>
      <c r="I139" s="196" cm="1">
        <f t="array" ref="I139:I143">_xlfn.ANCHORARRAY(T75)</f>
        <v>0</v>
      </c>
      <c r="J139" s="262" cm="1">
        <f t="array" ref="J139:J146">_xlfn.ANCHORARRAY(E87)</f>
        <v>0</v>
      </c>
      <c r="K139" s="196" cm="1">
        <f t="array" ref="K139:K143">_xlfn.ANCHORARRAY(H87)</f>
        <v>0</v>
      </c>
      <c r="L139" s="196" cm="1">
        <f t="array" ref="L139:L143">_xlfn.ANCHORARRAY(K87)</f>
        <v>0</v>
      </c>
      <c r="M139" s="196" cm="1">
        <f t="array" ref="M139:M143">_xlfn.ANCHORARRAY(N87)</f>
        <v>0</v>
      </c>
      <c r="N139" s="196" cm="1">
        <f t="array" ref="N139:N143">_xlfn.ANCHORARRAY(Q87)</f>
        <v>0</v>
      </c>
      <c r="O139" s="196" cm="1">
        <f t="array" ref="O139:O143">_xlfn.ANCHORARRAY(E99)</f>
        <v>0</v>
      </c>
      <c r="P139" s="196" cm="1">
        <f t="array" ref="P139:P143">_xlfn.ANCHORARRAY(H99)</f>
        <v>0</v>
      </c>
      <c r="Q139" s="196" cm="1">
        <f t="array" ref="Q139:Q143">_xlfn.ANCHORARRAY(K99)</f>
        <v>0</v>
      </c>
      <c r="R139" s="196" cm="1">
        <f t="array" ref="R139:R143">_xlfn.ANCHORARRAY(N99)</f>
        <v>0</v>
      </c>
      <c r="S139" s="196" cm="1">
        <f t="array" ref="S139:S143">_xlfn.ANCHORARRAY(E111)</f>
        <v>0</v>
      </c>
      <c r="T139" s="196" cm="1">
        <f t="array" ref="T139:T143">_xlfn.ANCHORARRAY(H111)</f>
        <v>0</v>
      </c>
      <c r="U139" s="4"/>
      <c r="V139" s="4"/>
      <c r="W139" s="4"/>
      <c r="X139" s="4"/>
      <c r="Y139" s="4"/>
      <c r="Z139" s="4"/>
      <c r="AA139" s="4"/>
      <c r="AB139" s="4"/>
      <c r="AC139" s="4"/>
      <c r="AD139" s="4"/>
      <c r="AE139" s="4"/>
    </row>
    <row r="140" spans="1:33">
      <c r="C140" s="361"/>
      <c r="D140" s="198">
        <v>25</v>
      </c>
      <c r="E140" s="198">
        <v>15</v>
      </c>
      <c r="F140" s="198">
        <v>20</v>
      </c>
      <c r="G140" s="198">
        <v>10</v>
      </c>
      <c r="H140" s="198">
        <v>10</v>
      </c>
      <c r="I140" s="198">
        <v>10</v>
      </c>
      <c r="J140" s="263">
        <v>10</v>
      </c>
      <c r="K140" s="198">
        <v>15</v>
      </c>
      <c r="L140" s="198">
        <v>15</v>
      </c>
      <c r="M140" s="198">
        <v>10</v>
      </c>
      <c r="N140" s="198">
        <v>15</v>
      </c>
      <c r="O140" s="198">
        <v>25</v>
      </c>
      <c r="P140" s="198">
        <v>15</v>
      </c>
      <c r="Q140" s="198">
        <v>15</v>
      </c>
      <c r="R140" s="198">
        <v>10</v>
      </c>
      <c r="S140" s="198">
        <v>10</v>
      </c>
      <c r="T140" s="198">
        <v>10</v>
      </c>
      <c r="U140" s="4"/>
      <c r="V140" s="4"/>
      <c r="W140" s="4"/>
      <c r="X140" s="4"/>
      <c r="Y140" s="4"/>
      <c r="Z140" s="4"/>
      <c r="AA140" s="4"/>
      <c r="AB140" s="4"/>
      <c r="AC140" s="4"/>
      <c r="AD140" s="4"/>
      <c r="AE140" s="4"/>
    </row>
    <row r="141" spans="1:33">
      <c r="C141" s="361"/>
      <c r="D141" s="194">
        <v>45</v>
      </c>
      <c r="E141" s="194">
        <v>25</v>
      </c>
      <c r="F141" s="194">
        <v>35</v>
      </c>
      <c r="G141" s="194">
        <v>20</v>
      </c>
      <c r="H141" s="194">
        <v>20</v>
      </c>
      <c r="I141" s="194">
        <v>20</v>
      </c>
      <c r="J141" s="264">
        <v>20</v>
      </c>
      <c r="K141" s="194">
        <v>25</v>
      </c>
      <c r="L141" s="194">
        <v>25</v>
      </c>
      <c r="M141" s="194">
        <v>20</v>
      </c>
      <c r="N141" s="194">
        <v>30</v>
      </c>
      <c r="O141" s="194">
        <v>40</v>
      </c>
      <c r="P141" s="194">
        <v>30</v>
      </c>
      <c r="Q141" s="194">
        <v>30</v>
      </c>
      <c r="R141" s="194">
        <v>20</v>
      </c>
      <c r="S141" s="194">
        <v>20</v>
      </c>
      <c r="T141" s="194">
        <v>20</v>
      </c>
      <c r="U141" s="4"/>
      <c r="V141" s="4"/>
      <c r="W141" s="4"/>
      <c r="X141" s="4"/>
      <c r="Y141" s="4"/>
      <c r="Z141" s="4"/>
      <c r="AA141" s="4"/>
      <c r="AB141" s="4"/>
      <c r="AC141" s="4"/>
      <c r="AD141" s="4"/>
      <c r="AE141" s="4"/>
    </row>
    <row r="142" spans="1:33">
      <c r="C142" s="361"/>
      <c r="D142" s="198">
        <v>55</v>
      </c>
      <c r="E142" s="198">
        <v>35</v>
      </c>
      <c r="F142" s="198">
        <v>50</v>
      </c>
      <c r="G142" s="198">
        <v>35</v>
      </c>
      <c r="H142" s="202">
        <v>30</v>
      </c>
      <c r="I142" s="198">
        <v>30</v>
      </c>
      <c r="J142" s="263">
        <v>35</v>
      </c>
      <c r="K142" s="198">
        <v>35</v>
      </c>
      <c r="L142" s="198">
        <v>35</v>
      </c>
      <c r="M142" s="198">
        <v>30</v>
      </c>
      <c r="N142" s="198">
        <v>50</v>
      </c>
      <c r="O142" s="198">
        <v>50</v>
      </c>
      <c r="P142" s="198">
        <v>45</v>
      </c>
      <c r="Q142" s="198">
        <v>45</v>
      </c>
      <c r="R142" s="198">
        <v>25</v>
      </c>
      <c r="S142" s="198">
        <v>25</v>
      </c>
      <c r="T142" s="198">
        <v>25</v>
      </c>
      <c r="U142" s="4"/>
      <c r="V142" s="4"/>
      <c r="W142" s="4"/>
      <c r="X142" s="4"/>
      <c r="Y142" s="4"/>
      <c r="Z142" s="4"/>
      <c r="AA142" s="4"/>
      <c r="AB142" s="4"/>
      <c r="AC142" s="4"/>
      <c r="AD142" s="4"/>
      <c r="AE142" s="4"/>
    </row>
    <row r="143" spans="1:33">
      <c r="C143" s="361"/>
      <c r="D143" s="194">
        <v>75</v>
      </c>
      <c r="E143" s="194">
        <v>50</v>
      </c>
      <c r="F143" s="194">
        <v>60</v>
      </c>
      <c r="G143" s="194">
        <v>50</v>
      </c>
      <c r="H143" s="205">
        <v>40</v>
      </c>
      <c r="I143" s="194">
        <v>40</v>
      </c>
      <c r="J143" s="264">
        <v>50</v>
      </c>
      <c r="K143" s="194">
        <v>50</v>
      </c>
      <c r="L143" s="194">
        <v>50</v>
      </c>
      <c r="M143" s="194">
        <v>40</v>
      </c>
      <c r="N143" s="194">
        <v>60</v>
      </c>
      <c r="O143" s="194">
        <v>60</v>
      </c>
      <c r="P143" s="194">
        <v>60</v>
      </c>
      <c r="Q143" s="194">
        <v>50</v>
      </c>
      <c r="R143" s="194">
        <v>30</v>
      </c>
      <c r="S143" s="194">
        <v>30</v>
      </c>
      <c r="T143" s="194">
        <v>30</v>
      </c>
      <c r="U143" s="4"/>
      <c r="V143" s="4"/>
      <c r="W143" s="4"/>
      <c r="X143" s="4"/>
      <c r="Y143" s="4"/>
      <c r="Z143" s="4"/>
      <c r="AA143" s="4"/>
      <c r="AB143" s="4"/>
      <c r="AC143" s="4"/>
      <c r="AD143" s="4"/>
      <c r="AE143" s="4"/>
    </row>
    <row r="144" spans="1:33">
      <c r="C144" s="361"/>
      <c r="D144" s="198">
        <v>95</v>
      </c>
      <c r="E144" s="198">
        <v>60</v>
      </c>
      <c r="F144" s="202"/>
      <c r="G144" s="198">
        <v>60</v>
      </c>
      <c r="H144" s="202"/>
      <c r="I144" s="202"/>
      <c r="J144" s="263">
        <v>70</v>
      </c>
      <c r="K144" s="202"/>
      <c r="L144" s="202"/>
      <c r="M144" s="202"/>
      <c r="N144" s="202"/>
      <c r="O144" s="198"/>
      <c r="P144" s="202"/>
      <c r="Q144" s="202"/>
      <c r="R144" s="202"/>
      <c r="S144" s="202"/>
      <c r="T144" s="202"/>
      <c r="U144" s="4"/>
      <c r="V144" s="4"/>
      <c r="W144" s="4"/>
      <c r="X144" s="4"/>
      <c r="Y144" s="4"/>
      <c r="Z144" s="4"/>
      <c r="AA144" s="4"/>
      <c r="AB144" s="4"/>
      <c r="AC144" s="4"/>
      <c r="AD144" s="4"/>
      <c r="AE144" s="4"/>
    </row>
    <row r="145" spans="3:31">
      <c r="C145" s="361"/>
      <c r="D145" s="194">
        <v>115</v>
      </c>
      <c r="E145" s="194">
        <v>70</v>
      </c>
      <c r="F145" s="205"/>
      <c r="G145" s="194">
        <v>70</v>
      </c>
      <c r="H145" s="205"/>
      <c r="I145" s="205"/>
      <c r="J145" s="264">
        <v>90</v>
      </c>
      <c r="K145" s="205"/>
      <c r="L145" s="205"/>
      <c r="M145" s="205"/>
      <c r="N145" s="205"/>
      <c r="O145" s="194"/>
      <c r="P145" s="205"/>
      <c r="Q145" s="205"/>
      <c r="R145" s="205"/>
      <c r="S145" s="205"/>
      <c r="T145" s="205"/>
      <c r="U145" s="4"/>
      <c r="V145" s="4"/>
      <c r="W145" s="4"/>
      <c r="X145" s="4"/>
      <c r="Y145" s="4"/>
      <c r="Z145" s="4"/>
      <c r="AA145" s="4"/>
      <c r="AB145" s="4"/>
      <c r="AC145" s="4"/>
      <c r="AD145" s="4"/>
      <c r="AE145" s="4"/>
    </row>
    <row r="146" spans="3:31">
      <c r="C146" s="362"/>
      <c r="D146" s="198">
        <v>140</v>
      </c>
      <c r="E146" s="198">
        <v>80</v>
      </c>
      <c r="F146" s="202"/>
      <c r="G146" s="198">
        <v>80</v>
      </c>
      <c r="H146" s="202"/>
      <c r="I146" s="202"/>
      <c r="J146" s="263">
        <v>100</v>
      </c>
      <c r="K146" s="202"/>
      <c r="L146" s="202"/>
      <c r="M146" s="202"/>
      <c r="N146" s="202"/>
      <c r="O146" s="198"/>
      <c r="P146" s="202"/>
      <c r="Q146" s="202"/>
      <c r="R146" s="202"/>
      <c r="S146" s="202"/>
      <c r="T146" s="202"/>
      <c r="U146" s="4"/>
      <c r="V146" s="4"/>
      <c r="W146" s="4"/>
      <c r="X146" s="4"/>
      <c r="Y146" s="4"/>
      <c r="Z146" s="4"/>
      <c r="AA146" s="4"/>
      <c r="AB146" s="4"/>
      <c r="AC146" s="4"/>
      <c r="AD146" s="4"/>
      <c r="AE146" s="4"/>
    </row>
    <row r="148" spans="3:31">
      <c r="D148" s="11"/>
      <c r="E148" s="11"/>
      <c r="F148" s="11"/>
      <c r="G148" s="11"/>
      <c r="H148" s="11"/>
      <c r="I148" s="11"/>
      <c r="J148" s="11"/>
      <c r="K148" s="11"/>
      <c r="L148" s="11"/>
      <c r="M148" s="11"/>
      <c r="N148" s="11"/>
      <c r="O148" s="11"/>
      <c r="P148" s="11"/>
      <c r="Q148" s="11"/>
      <c r="R148" s="11"/>
      <c r="S148" s="11"/>
      <c r="T148" s="11"/>
    </row>
    <row r="149" spans="3:31">
      <c r="C149" s="11"/>
      <c r="E149" s="2"/>
      <c r="F149" s="2"/>
      <c r="G149" s="2"/>
      <c r="H149" s="2"/>
      <c r="I149" s="2"/>
      <c r="J149" s="2"/>
      <c r="K149" s="2"/>
      <c r="L149" s="2"/>
      <c r="M149" s="2"/>
      <c r="N149" s="2"/>
      <c r="O149" s="2"/>
      <c r="P149" s="2"/>
      <c r="Q149" s="2"/>
      <c r="R149" s="2"/>
      <c r="S149" s="2"/>
    </row>
  </sheetData>
  <sheetProtection sheet="1" objects="1" scenarios="1"/>
  <mergeCells count="24">
    <mergeCell ref="S59:T59"/>
    <mergeCell ref="O137:R137"/>
    <mergeCell ref="S137:T137"/>
    <mergeCell ref="C138:C146"/>
    <mergeCell ref="C73:C82"/>
    <mergeCell ref="C109:C115"/>
    <mergeCell ref="O59:R59"/>
    <mergeCell ref="J59:N59"/>
    <mergeCell ref="D137:I137"/>
    <mergeCell ref="J137:N137"/>
    <mergeCell ref="C86:C94"/>
    <mergeCell ref="C97:C103"/>
    <mergeCell ref="C5:G5"/>
    <mergeCell ref="C60:C68"/>
    <mergeCell ref="C26:C27"/>
    <mergeCell ref="C22:C25"/>
    <mergeCell ref="E22:E25"/>
    <mergeCell ref="E26:E27"/>
    <mergeCell ref="E11:E16"/>
    <mergeCell ref="E17:E21"/>
    <mergeCell ref="C11:C16"/>
    <mergeCell ref="C17:C21"/>
    <mergeCell ref="D59:I59"/>
    <mergeCell ref="I10:K15"/>
  </mergeCells>
  <phoneticPr fontId="58"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09B52-0753-443B-8099-057B19BC2933}">
  <sheetPr codeName="Sheet6">
    <tabColor rgb="FFFF0000"/>
  </sheetPr>
  <dimension ref="B2:R10"/>
  <sheetViews>
    <sheetView showGridLines="0" zoomScale="80" zoomScaleNormal="80" workbookViewId="0">
      <pane xSplit="3" ySplit="5" topLeftCell="F6" activePane="bottomRight" state="frozen"/>
      <selection pane="topRight" activeCell="D1" sqref="D1"/>
      <selection pane="bottomLeft" activeCell="A7" sqref="A7"/>
      <selection pane="bottomRight"/>
    </sheetView>
  </sheetViews>
  <sheetFormatPr defaultRowHeight="14.4"/>
  <cols>
    <col min="1" max="1" width="1.88671875" customWidth="1"/>
    <col min="2" max="2" width="4.109375" customWidth="1"/>
    <col min="3" max="3" width="55.6640625" customWidth="1"/>
    <col min="4" max="5" width="45.88671875" customWidth="1"/>
    <col min="6" max="6" width="25.109375" customWidth="1"/>
    <col min="7" max="7" width="28.44140625" customWidth="1"/>
    <col min="8" max="9" width="23.33203125" customWidth="1"/>
    <col min="10" max="11" width="9.109375" customWidth="1"/>
  </cols>
  <sheetData>
    <row r="2" spans="2:18" ht="30" customHeight="1">
      <c r="B2" s="398" t="s">
        <v>203</v>
      </c>
      <c r="C2" s="399"/>
      <c r="D2" s="399"/>
      <c r="E2" s="399"/>
      <c r="F2" s="399"/>
      <c r="G2" s="399"/>
      <c r="H2" s="399"/>
    </row>
    <row r="3" spans="2:18" ht="30" customHeight="1"/>
    <row r="4" spans="2:18" ht="22.2" customHeight="1"/>
    <row r="5" spans="2:18" s="1" customFormat="1" ht="60" customHeight="1">
      <c r="B5" s="50" t="s">
        <v>47</v>
      </c>
      <c r="C5" s="50" t="s">
        <v>280</v>
      </c>
      <c r="D5" s="50" t="s">
        <v>99</v>
      </c>
      <c r="E5" s="50" t="s">
        <v>208</v>
      </c>
      <c r="F5" s="50" t="s">
        <v>100</v>
      </c>
      <c r="G5" s="49" t="s">
        <v>101</v>
      </c>
      <c r="H5" s="49" t="s">
        <v>102</v>
      </c>
      <c r="I5" s="49" t="s">
        <v>194</v>
      </c>
      <c r="K5" s="400" t="s">
        <v>281</v>
      </c>
      <c r="L5" s="400"/>
      <c r="M5" s="400"/>
      <c r="N5" s="400"/>
      <c r="O5" s="400"/>
      <c r="P5" s="400"/>
      <c r="Q5" s="400"/>
      <c r="R5" s="400"/>
    </row>
    <row r="6" spans="2:18" ht="86.4">
      <c r="B6" s="43">
        <v>1</v>
      </c>
      <c r="C6" s="44" t="s">
        <v>105</v>
      </c>
      <c r="D6" s="45" t="s">
        <v>106</v>
      </c>
      <c r="E6" s="45" t="s">
        <v>209</v>
      </c>
      <c r="F6" s="46" t="s">
        <v>107</v>
      </c>
      <c r="G6" s="46" t="s">
        <v>108</v>
      </c>
    </row>
    <row r="7" spans="2:18" ht="86.4">
      <c r="B7" s="43">
        <v>2</v>
      </c>
      <c r="C7" s="44" t="s">
        <v>109</v>
      </c>
      <c r="D7" s="45" t="s">
        <v>110</v>
      </c>
      <c r="E7" s="45" t="s">
        <v>210</v>
      </c>
      <c r="F7" s="46" t="s">
        <v>107</v>
      </c>
      <c r="G7" s="47" t="s">
        <v>105</v>
      </c>
    </row>
    <row r="8" spans="2:18" ht="100.8">
      <c r="B8" s="43">
        <v>3</v>
      </c>
      <c r="C8" s="44" t="s">
        <v>166</v>
      </c>
      <c r="D8" s="47" t="s">
        <v>167</v>
      </c>
      <c r="E8" s="47" t="s">
        <v>211</v>
      </c>
      <c r="F8" s="46" t="s">
        <v>107</v>
      </c>
      <c r="G8" s="46" t="s">
        <v>105</v>
      </c>
    </row>
    <row r="9" spans="2:18" ht="86.4">
      <c r="B9" s="43">
        <v>4</v>
      </c>
      <c r="C9" s="44" t="s">
        <v>111</v>
      </c>
      <c r="D9" s="45" t="s">
        <v>112</v>
      </c>
      <c r="E9" s="45" t="s">
        <v>212</v>
      </c>
      <c r="F9" s="44" t="s">
        <v>107</v>
      </c>
      <c r="G9" s="46" t="s">
        <v>109</v>
      </c>
    </row>
    <row r="10" spans="2:18" ht="86.4">
      <c r="B10" s="43">
        <v>5</v>
      </c>
      <c r="C10" s="44" t="s">
        <v>87</v>
      </c>
      <c r="D10" s="45" t="s">
        <v>113</v>
      </c>
      <c r="E10" s="45" t="s">
        <v>213</v>
      </c>
      <c r="F10" s="44" t="s">
        <v>107</v>
      </c>
      <c r="G10" s="48" t="s">
        <v>105</v>
      </c>
    </row>
  </sheetData>
  <mergeCells count="2">
    <mergeCell ref="B2:H2"/>
    <mergeCell ref="K5:R5"/>
  </mergeCells>
  <dataValidations count="6">
    <dataValidation allowBlank="1" showInputMessage="1" showErrorMessage="1" promptTitle="Opis glavnih zadataka" prompt="Upisati glavne zadatke, odgovornosti Radnog mjesta" sqref="D5" xr:uid="{D60611BF-B97B-4686-9535-D5885CA50153}"/>
    <dataValidation allowBlank="1" showInputMessage="1" showErrorMessage="1" promptTitle="ORG jedinica" prompt="Upisati naziv organizacijske jedinice kojoj radno mjesto pripada" sqref="F5" xr:uid="{BF6C7AD4-89AA-4520-89FE-2C02F4C2DF9C}"/>
    <dataValidation allowBlank="1" showInputMessage="1" showErrorMessage="1" promptTitle="Direktna linija odgovornosti" prompt="Upisati naziv rukovoditeljskog radnog mjesta" sqref="G5" xr:uid="{D13DCCBD-90FA-464D-A048-9B2B43F07F4E}"/>
    <dataValidation allowBlank="1" showInputMessage="1" showErrorMessage="1" promptTitle="Komentar" prompt="Upisati komentar ako j erelevantan za radno mjesto" sqref="H5" xr:uid="{2EF34E1E-0221-4B76-911F-7CAFC19661C0}"/>
    <dataValidation allowBlank="1" showInputMessage="1" showErrorMessage="1" promptTitle="Kategorija složenosti/Platni raz" prompt="Upisati naknadno nakon porvedenog vrednovanja" sqref="I5" xr:uid="{2B47AAEE-CD05-49CE-B726-82B237615CE2}"/>
    <dataValidation allowBlank="1" showInputMessage="1" showErrorMessage="1" promptTitle="Svrha radnog mjesta" prompt="Unesite svrhu radnog mjesta" sqref="E5" xr:uid="{ECC03D58-F315-40ED-B241-8BC1F15292B2}"/>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CB0F3-6449-49D7-9727-7542A34C0A94}">
  <sheetPr codeName="Sheet4">
    <tabColor rgb="FFFF0000"/>
  </sheetPr>
  <dimension ref="B1:V15"/>
  <sheetViews>
    <sheetView showGridLines="0" zoomScale="110" zoomScaleNormal="110" workbookViewId="0">
      <pane xSplit="3" ySplit="10" topLeftCell="D11" activePane="bottomRight" state="frozen"/>
      <selection pane="topRight" activeCell="D1" sqref="D1"/>
      <selection pane="bottomLeft" activeCell="A7" sqref="A7"/>
      <selection pane="bottomRight" activeCell="D4" sqref="D4"/>
    </sheetView>
  </sheetViews>
  <sheetFormatPr defaultColWidth="9.109375" defaultRowHeight="14.4"/>
  <cols>
    <col min="1" max="1" width="1.88671875" style="90" customWidth="1"/>
    <col min="2" max="2" width="4.109375" style="90" customWidth="1"/>
    <col min="3" max="3" width="41.5546875" style="90" customWidth="1"/>
    <col min="4" max="4" width="12.6640625" style="90" customWidth="1"/>
    <col min="5" max="5" width="17.109375" style="90" customWidth="1"/>
    <col min="6" max="6" width="15.6640625" style="90" customWidth="1"/>
    <col min="7" max="7" width="13.33203125" style="90" customWidth="1"/>
    <col min="8" max="8" width="10.44140625" style="90" customWidth="1"/>
    <col min="9" max="9" width="12" style="90" customWidth="1"/>
    <col min="10" max="10" width="10.5546875" style="90" customWidth="1"/>
    <col min="11" max="11" width="12.5546875" style="90" customWidth="1"/>
    <col min="12" max="12" width="16.44140625" style="90" customWidth="1"/>
    <col min="13" max="13" width="10" style="90" customWidth="1"/>
    <col min="14" max="14" width="12" style="90" customWidth="1"/>
    <col min="15" max="15" width="13.33203125" style="90" customWidth="1"/>
    <col min="16" max="16" width="12" style="90" customWidth="1"/>
    <col min="17" max="17" width="12.6640625" style="90" customWidth="1"/>
    <col min="18" max="18" width="11.109375" style="90" customWidth="1"/>
    <col min="19" max="19" width="10.33203125" style="90" customWidth="1"/>
    <col min="20" max="20" width="13.6640625" style="90" customWidth="1"/>
    <col min="21" max="21" width="20.44140625" style="90" customWidth="1"/>
    <col min="22" max="22" width="21.5546875" style="90" customWidth="1"/>
    <col min="23" max="16384" width="9.109375" style="90"/>
  </cols>
  <sheetData>
    <row r="1" spans="2:22" ht="14.4" customHeight="1">
      <c r="B1" s="401" t="s">
        <v>282</v>
      </c>
      <c r="C1" s="401"/>
    </row>
    <row r="2" spans="2:22" ht="20.25" customHeight="1">
      <c r="B2" s="401"/>
      <c r="C2" s="401"/>
    </row>
    <row r="3" spans="2:22" ht="24" customHeight="1">
      <c r="B3" s="401"/>
      <c r="C3" s="401"/>
    </row>
    <row r="4" spans="2:22" ht="64.2" customHeight="1">
      <c r="B4" s="401"/>
      <c r="C4" s="401"/>
    </row>
    <row r="5" spans="2:22" ht="8.25" customHeight="1"/>
    <row r="6" spans="2:22" customFormat="1" ht="18" thickBot="1">
      <c r="B6" s="398" t="s">
        <v>215</v>
      </c>
      <c r="C6" s="399"/>
      <c r="D6" s="399"/>
      <c r="E6" s="399"/>
      <c r="F6" s="399"/>
      <c r="G6" s="399"/>
      <c r="H6" s="399"/>
      <c r="I6" s="399"/>
      <c r="J6" s="399"/>
      <c r="K6" s="399"/>
      <c r="L6" s="399"/>
      <c r="M6" s="399"/>
      <c r="N6" s="399"/>
      <c r="O6" s="399"/>
      <c r="P6" s="399"/>
      <c r="Q6" s="399"/>
      <c r="R6" s="399"/>
      <c r="S6" s="399"/>
      <c r="T6" s="399"/>
      <c r="U6" s="399"/>
      <c r="V6" s="399"/>
    </row>
    <row r="7" spans="2:22" customFormat="1">
      <c r="B7" s="110"/>
      <c r="C7" s="111" t="s">
        <v>170</v>
      </c>
      <c r="D7" s="112" cm="1">
        <f t="array" ref="D7:I7">TRANSPOSE('Plan podkriterija'!E35:E40)</f>
        <v>140</v>
      </c>
      <c r="E7" s="113">
        <v>80</v>
      </c>
      <c r="F7" s="113">
        <v>60</v>
      </c>
      <c r="G7" s="113">
        <v>80</v>
      </c>
      <c r="H7" s="113">
        <v>40</v>
      </c>
      <c r="I7" s="114">
        <v>40</v>
      </c>
      <c r="J7" s="115" cm="1">
        <f t="array" ref="J7:N7">TRANSPOSE('Plan podkriterija'!E42:E46)</f>
        <v>100</v>
      </c>
      <c r="K7" s="116">
        <v>50</v>
      </c>
      <c r="L7" s="116">
        <v>50</v>
      </c>
      <c r="M7" s="116">
        <v>40</v>
      </c>
      <c r="N7" s="117">
        <v>60</v>
      </c>
      <c r="O7" s="118" cm="1">
        <f t="array" ref="O7:R7">TRANSPOSE('Plan podkriterija'!E48:E51)</f>
        <v>60</v>
      </c>
      <c r="P7" s="119">
        <v>60</v>
      </c>
      <c r="Q7" s="119">
        <v>50</v>
      </c>
      <c r="R7" s="120">
        <v>30</v>
      </c>
      <c r="S7" s="121" cm="1">
        <f t="array" ref="S7:T7">TRANSPOSE('Plan podkriterija'!E53:E54)</f>
        <v>30</v>
      </c>
      <c r="T7" s="122">
        <v>30</v>
      </c>
    </row>
    <row r="8" spans="2:22" customFormat="1" ht="15" thickBot="1">
      <c r="B8" s="110"/>
      <c r="C8" s="111" t="s">
        <v>169</v>
      </c>
      <c r="D8" s="123" cm="1">
        <f t="array" ref="D8:I8">TRANSPOSE('Plan podkriterija'!F35:F40)</f>
        <v>0</v>
      </c>
      <c r="E8" s="124">
        <v>0</v>
      </c>
      <c r="F8" s="124">
        <v>0</v>
      </c>
      <c r="G8" s="124">
        <v>0</v>
      </c>
      <c r="H8" s="124">
        <v>0</v>
      </c>
      <c r="I8" s="125">
        <v>0</v>
      </c>
      <c r="J8" s="126" cm="1">
        <f t="array" ref="J8:N8">TRANSPOSE('Plan podkriterija'!F42:F46)</f>
        <v>0</v>
      </c>
      <c r="K8" s="127">
        <v>0</v>
      </c>
      <c r="L8" s="127">
        <v>0</v>
      </c>
      <c r="M8" s="127">
        <v>0</v>
      </c>
      <c r="N8" s="128">
        <v>0</v>
      </c>
      <c r="O8" s="129" cm="1">
        <f t="array" ref="O8:R8">TRANSPOSE('Plan podkriterija'!F48:F51)</f>
        <v>0</v>
      </c>
      <c r="P8" s="130">
        <v>0</v>
      </c>
      <c r="Q8" s="130">
        <v>0</v>
      </c>
      <c r="R8" s="131">
        <v>0</v>
      </c>
      <c r="S8" s="132" cm="1">
        <f t="array" ref="S8:T8">TRANSPOSE('Plan podkriterija'!F53:F54)</f>
        <v>0</v>
      </c>
      <c r="T8" s="133">
        <v>0</v>
      </c>
    </row>
    <row r="9" spans="2:22" customFormat="1" ht="34.5" customHeight="1" thickBot="1">
      <c r="B9" s="110"/>
      <c r="C9" s="111"/>
      <c r="D9" s="406" t="s">
        <v>60</v>
      </c>
      <c r="E9" s="407"/>
      <c r="F9" s="407"/>
      <c r="G9" s="407"/>
      <c r="H9" s="407"/>
      <c r="I9" s="408"/>
      <c r="J9" s="409" t="s">
        <v>61</v>
      </c>
      <c r="K9" s="410"/>
      <c r="L9" s="410"/>
      <c r="M9" s="410"/>
      <c r="N9" s="411"/>
      <c r="O9" s="412" t="s">
        <v>62</v>
      </c>
      <c r="P9" s="413"/>
      <c r="Q9" s="413"/>
      <c r="R9" s="414"/>
      <c r="S9" s="404" t="s">
        <v>63</v>
      </c>
      <c r="T9" s="405"/>
      <c r="U9" s="402" t="s">
        <v>65</v>
      </c>
      <c r="V9" s="403"/>
    </row>
    <row r="10" spans="2:22" s="106" customFormat="1" ht="29.4" thickBot="1">
      <c r="B10" s="91" t="s">
        <v>47</v>
      </c>
      <c r="C10" s="92" t="s">
        <v>280</v>
      </c>
      <c r="D10" s="93" t="s">
        <v>48</v>
      </c>
      <c r="E10" s="94" t="s">
        <v>49</v>
      </c>
      <c r="F10" s="94" t="s">
        <v>50</v>
      </c>
      <c r="G10" s="94" t="s">
        <v>51</v>
      </c>
      <c r="H10" s="94" t="s">
        <v>52</v>
      </c>
      <c r="I10" s="95" t="s">
        <v>175</v>
      </c>
      <c r="J10" s="96" t="s">
        <v>171</v>
      </c>
      <c r="K10" s="97" t="s">
        <v>53</v>
      </c>
      <c r="L10" s="97" t="s">
        <v>172</v>
      </c>
      <c r="M10" s="97" t="s">
        <v>173</v>
      </c>
      <c r="N10" s="98" t="s">
        <v>174</v>
      </c>
      <c r="O10" s="99" t="s">
        <v>54</v>
      </c>
      <c r="P10" s="100" t="s">
        <v>55</v>
      </c>
      <c r="Q10" s="100" t="s">
        <v>56</v>
      </c>
      <c r="R10" s="101" t="s">
        <v>57</v>
      </c>
      <c r="S10" s="102" t="s">
        <v>58</v>
      </c>
      <c r="T10" s="103" t="s">
        <v>59</v>
      </c>
      <c r="U10" s="104" t="s">
        <v>64</v>
      </c>
      <c r="V10" s="105" t="s">
        <v>68</v>
      </c>
    </row>
    <row r="11" spans="2:22">
      <c r="C11" s="107" t="s">
        <v>105</v>
      </c>
      <c r="D11" s="108">
        <v>120</v>
      </c>
      <c r="E11" s="108">
        <v>70</v>
      </c>
      <c r="F11" s="108">
        <v>60</v>
      </c>
      <c r="G11" s="108">
        <v>75</v>
      </c>
      <c r="H11" s="108">
        <v>40</v>
      </c>
      <c r="I11" s="108">
        <v>0</v>
      </c>
      <c r="J11" s="108">
        <v>85</v>
      </c>
      <c r="K11" s="108">
        <v>45</v>
      </c>
      <c r="L11" s="108">
        <v>50</v>
      </c>
      <c r="M11" s="108">
        <v>40</v>
      </c>
      <c r="N11" s="108">
        <v>60</v>
      </c>
      <c r="O11" s="108">
        <v>60</v>
      </c>
      <c r="P11" s="108">
        <v>60</v>
      </c>
      <c r="Q11" s="108">
        <v>45</v>
      </c>
      <c r="R11" s="108">
        <v>0</v>
      </c>
      <c r="S11" s="108">
        <v>0</v>
      </c>
      <c r="T11" s="108">
        <v>25</v>
      </c>
      <c r="U11" s="108">
        <f t="shared" ref="U11:U13" si="0">IF(SUM(D11:T11)=0,"",SUM(D11:T11))</f>
        <v>835</v>
      </c>
      <c r="V11" s="108" t="str">
        <f>IF(Vrednovanje[[#This Row],[UKUPNO BODOVA - REZULTATI VREDNOVANJA]]="","",_xlfn.XLOOKUP(Vrednovanje[[#This Row],[UKUPNO BODOVA - REZULTATI VREDNOVANJA]],Kategorije[Minimum],Kategorije[Kategorija složenosti],"",-1,1))</f>
        <v>R1</v>
      </c>
    </row>
    <row r="12" spans="2:22">
      <c r="C12" s="69" t="s">
        <v>109</v>
      </c>
      <c r="D12" s="108">
        <v>115</v>
      </c>
      <c r="E12" s="108">
        <v>60</v>
      </c>
      <c r="F12" s="108">
        <v>55</v>
      </c>
      <c r="G12" s="108">
        <v>60</v>
      </c>
      <c r="H12" s="108">
        <v>30</v>
      </c>
      <c r="I12" s="108">
        <v>0</v>
      </c>
      <c r="J12" s="108">
        <v>45</v>
      </c>
      <c r="K12" s="108">
        <v>25</v>
      </c>
      <c r="L12" s="108">
        <v>30</v>
      </c>
      <c r="M12" s="108">
        <v>30</v>
      </c>
      <c r="N12" s="108">
        <v>50</v>
      </c>
      <c r="O12" s="108">
        <v>50</v>
      </c>
      <c r="P12" s="108">
        <v>30</v>
      </c>
      <c r="Q12" s="108">
        <v>30</v>
      </c>
      <c r="R12" s="108">
        <v>0</v>
      </c>
      <c r="S12" s="108">
        <v>0</v>
      </c>
      <c r="T12" s="108">
        <v>10</v>
      </c>
      <c r="U12" s="108">
        <f t="shared" si="0"/>
        <v>620</v>
      </c>
      <c r="V12" s="108" t="str">
        <f>IF(Vrednovanje[[#This Row],[UKUPNO BODOVA - REZULTATI VREDNOVANJA]]="","",_xlfn.XLOOKUP(Vrednovanje[[#This Row],[UKUPNO BODOVA - REZULTATI VREDNOVANJA]],Kategorije[Minimum],Kategorije[Kategorija složenosti],"",-1,1))</f>
        <v>R3</v>
      </c>
    </row>
    <row r="13" spans="2:22">
      <c r="C13" s="109" t="s">
        <v>166</v>
      </c>
      <c r="D13" s="108">
        <v>125</v>
      </c>
      <c r="E13" s="108">
        <v>50</v>
      </c>
      <c r="F13" s="108">
        <v>45</v>
      </c>
      <c r="G13" s="108">
        <v>55</v>
      </c>
      <c r="H13" s="108">
        <v>35</v>
      </c>
      <c r="I13" s="108">
        <v>0</v>
      </c>
      <c r="J13" s="108">
        <v>20</v>
      </c>
      <c r="K13" s="108">
        <v>0</v>
      </c>
      <c r="L13" s="108">
        <v>10</v>
      </c>
      <c r="M13" s="108">
        <v>25</v>
      </c>
      <c r="N13" s="108">
        <v>45</v>
      </c>
      <c r="O13" s="108">
        <v>60</v>
      </c>
      <c r="P13" s="108">
        <v>25</v>
      </c>
      <c r="Q13" s="108">
        <v>15</v>
      </c>
      <c r="R13" s="108">
        <v>0</v>
      </c>
      <c r="S13" s="108">
        <v>0</v>
      </c>
      <c r="T13" s="108">
        <v>5</v>
      </c>
      <c r="U13" s="108">
        <f t="shared" si="0"/>
        <v>515</v>
      </c>
      <c r="V13" s="108" t="str">
        <f>IF(Vrednovanje[[#This Row],[UKUPNO BODOVA - REZULTATI VREDNOVANJA]]="","",_xlfn.XLOOKUP(Vrednovanje[[#This Row],[UKUPNO BODOVA - REZULTATI VREDNOVANJA]],Kategorije[Minimum],Kategorije[Kategorija složenosti],"",-1,1))</f>
        <v>R4</v>
      </c>
    </row>
    <row r="14" spans="2:22">
      <c r="C14" s="109" t="s">
        <v>111</v>
      </c>
      <c r="D14" s="108">
        <v>125</v>
      </c>
      <c r="E14" s="108">
        <v>50</v>
      </c>
      <c r="F14" s="108">
        <v>45</v>
      </c>
      <c r="G14" s="108">
        <v>55</v>
      </c>
      <c r="H14" s="108">
        <v>35</v>
      </c>
      <c r="I14" s="108">
        <v>0</v>
      </c>
      <c r="J14" s="108">
        <v>20</v>
      </c>
      <c r="K14" s="108">
        <v>0</v>
      </c>
      <c r="L14" s="108">
        <v>10</v>
      </c>
      <c r="M14" s="108">
        <v>25</v>
      </c>
      <c r="N14" s="108">
        <v>45</v>
      </c>
      <c r="O14" s="108">
        <v>60</v>
      </c>
      <c r="P14" s="108">
        <v>25</v>
      </c>
      <c r="Q14" s="108">
        <v>15</v>
      </c>
      <c r="R14" s="108">
        <v>0</v>
      </c>
      <c r="S14" s="108">
        <v>0</v>
      </c>
      <c r="T14" s="108">
        <v>5</v>
      </c>
      <c r="U14" s="108">
        <f t="shared" ref="U14:U15" si="1">IF(SUM(D14:T14)=0,"",SUM(D14:T14))</f>
        <v>515</v>
      </c>
      <c r="V14" s="108" t="str">
        <f>IF(Vrednovanje[[#This Row],[UKUPNO BODOVA - REZULTATI VREDNOVANJA]]="","",_xlfn.XLOOKUP(Vrednovanje[[#This Row],[UKUPNO BODOVA - REZULTATI VREDNOVANJA]],Kategorije[Minimum],Kategorije[Kategorija složenosti],"",-1,1))</f>
        <v>R4</v>
      </c>
    </row>
    <row r="15" spans="2:22">
      <c r="C15" s="109" t="s">
        <v>87</v>
      </c>
      <c r="D15" s="108">
        <v>125</v>
      </c>
      <c r="E15" s="108">
        <v>50</v>
      </c>
      <c r="F15" s="108">
        <v>45</v>
      </c>
      <c r="G15" s="108">
        <v>55</v>
      </c>
      <c r="H15" s="108">
        <v>35</v>
      </c>
      <c r="I15" s="108">
        <v>0</v>
      </c>
      <c r="J15" s="108">
        <v>20</v>
      </c>
      <c r="K15" s="108">
        <v>0</v>
      </c>
      <c r="L15" s="108">
        <v>10</v>
      </c>
      <c r="M15" s="108">
        <v>25</v>
      </c>
      <c r="N15" s="108">
        <v>45</v>
      </c>
      <c r="O15" s="108">
        <v>60</v>
      </c>
      <c r="P15" s="108">
        <v>25</v>
      </c>
      <c r="Q15" s="108">
        <v>15</v>
      </c>
      <c r="R15" s="108">
        <v>0</v>
      </c>
      <c r="S15" s="108">
        <v>0</v>
      </c>
      <c r="T15" s="108">
        <v>5</v>
      </c>
      <c r="U15" s="108">
        <f t="shared" si="1"/>
        <v>515</v>
      </c>
      <c r="V15" s="108" t="str">
        <f>IF(Vrednovanje[[#This Row],[UKUPNO BODOVA - REZULTATI VREDNOVANJA]]="","",_xlfn.XLOOKUP(Vrednovanje[[#This Row],[UKUPNO BODOVA - REZULTATI VREDNOVANJA]],Kategorije[Minimum],Kategorije[Kategorija složenosti],"",-1,1))</f>
        <v>R4</v>
      </c>
    </row>
  </sheetData>
  <mergeCells count="7">
    <mergeCell ref="B1:C4"/>
    <mergeCell ref="B6:V6"/>
    <mergeCell ref="U9:V9"/>
    <mergeCell ref="S9:T9"/>
    <mergeCell ref="D9:I9"/>
    <mergeCell ref="J9:N9"/>
    <mergeCell ref="O9:R9"/>
  </mergeCells>
  <dataValidations count="1">
    <dataValidation allowBlank="1" showInputMessage="1" showErrorMessage="1" promptTitle="Gdje unosite naziv RM " prompt="Ovdje unesite naziv radnih mjesta čiju složenost vrednujete" sqref="C10" xr:uid="{3A72E223-F4A2-4F3C-A9FE-64022AD53F1B}"/>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6E056-0BAC-4B76-AA08-0E07C5FEBB55}">
  <sheetPr codeName="Sheet13">
    <tabColor rgb="FFFF0000"/>
  </sheetPr>
  <dimension ref="A1:AG21"/>
  <sheetViews>
    <sheetView showGridLines="0" zoomScale="90" zoomScaleNormal="90" workbookViewId="0"/>
  </sheetViews>
  <sheetFormatPr defaultColWidth="11.44140625" defaultRowHeight="14.4"/>
  <cols>
    <col min="1" max="1" width="6.6640625" style="2" customWidth="1"/>
    <col min="2" max="2" width="3.6640625" style="4" customWidth="1"/>
    <col min="3" max="3" width="38.6640625" style="2" customWidth="1"/>
    <col min="4" max="4" width="17.109375" style="3" customWidth="1"/>
    <col min="5" max="5" width="19.44140625" style="3" customWidth="1"/>
    <col min="6" max="9" width="17.109375" style="3" customWidth="1"/>
    <col min="10" max="10" width="26.33203125" style="3" customWidth="1"/>
    <col min="11" max="11" width="26.44140625" style="3" customWidth="1"/>
    <col min="12" max="18" width="17.109375" style="3" customWidth="1"/>
    <col min="19" max="19" width="13.88671875" style="2" bestFit="1" customWidth="1"/>
    <col min="20" max="16384" width="11.44140625" style="2"/>
  </cols>
  <sheetData>
    <row r="1" spans="1:33">
      <c r="O1" s="5"/>
      <c r="P1" s="5"/>
      <c r="Q1" s="5"/>
      <c r="R1" s="5"/>
      <c r="S1" s="5"/>
    </row>
    <row r="2" spans="1:33" s="3" customFormat="1" ht="15.6">
      <c r="A2" s="2"/>
      <c r="B2" s="4"/>
      <c r="C2" s="61" t="s">
        <v>187</v>
      </c>
      <c r="D2" s="9"/>
      <c r="E2" s="9"/>
      <c r="J2" s="9"/>
      <c r="K2" s="9"/>
      <c r="L2" s="9"/>
      <c r="M2" s="9"/>
      <c r="N2" s="9"/>
      <c r="O2" s="9"/>
      <c r="P2" s="9"/>
      <c r="Q2" s="9"/>
      <c r="R2" s="5"/>
      <c r="S2" s="5"/>
      <c r="T2" s="5"/>
      <c r="U2" s="5"/>
      <c r="V2" s="5"/>
      <c r="W2" s="5"/>
      <c r="X2" s="5"/>
      <c r="Y2" s="5"/>
      <c r="Z2" s="5"/>
      <c r="AA2" s="5"/>
      <c r="AB2" s="5"/>
      <c r="AC2" s="5"/>
      <c r="AD2" s="5"/>
      <c r="AE2" s="5"/>
    </row>
    <row r="3" spans="1:33" s="3" customFormat="1" ht="15.75" customHeight="1">
      <c r="A3" s="2"/>
      <c r="B3" s="42"/>
      <c r="C3" s="7"/>
      <c r="D3" s="5"/>
      <c r="E3" s="5"/>
      <c r="J3" s="5"/>
      <c r="K3" s="5"/>
      <c r="L3" s="5"/>
      <c r="M3" s="5"/>
      <c r="N3" s="5"/>
      <c r="O3" s="5"/>
      <c r="P3" s="5"/>
      <c r="Q3" s="5"/>
      <c r="R3" s="5"/>
      <c r="S3" s="5"/>
      <c r="T3" s="5"/>
      <c r="U3" s="5"/>
      <c r="V3" s="5"/>
      <c r="W3" s="5"/>
      <c r="X3" s="5"/>
      <c r="Y3" s="5"/>
      <c r="Z3" s="5"/>
      <c r="AA3" s="5"/>
      <c r="AB3" s="5"/>
      <c r="AC3" s="5"/>
      <c r="AD3" s="5"/>
      <c r="AE3" s="5"/>
      <c r="AF3" s="5"/>
      <c r="AG3" s="5"/>
    </row>
    <row r="4" spans="1:33" s="3" customFormat="1">
      <c r="A4" s="2"/>
      <c r="B4" s="4"/>
      <c r="C4" s="7"/>
      <c r="D4" s="5"/>
      <c r="E4" s="5"/>
      <c r="F4" s="5"/>
      <c r="G4" s="5"/>
      <c r="H4" s="5"/>
      <c r="I4" s="5"/>
      <c r="J4" s="5"/>
      <c r="K4" s="5"/>
      <c r="L4" s="5"/>
      <c r="M4" s="5"/>
      <c r="N4" s="5"/>
      <c r="O4" s="5"/>
      <c r="P4" s="5"/>
      <c r="Q4" s="5"/>
      <c r="R4" s="5"/>
      <c r="S4" s="5"/>
      <c r="T4" s="5"/>
      <c r="U4" s="5"/>
      <c r="V4" s="5"/>
      <c r="W4" s="5"/>
      <c r="X4" s="5"/>
      <c r="Y4" s="5"/>
      <c r="Z4" s="5"/>
      <c r="AA4" s="5"/>
      <c r="AB4" s="5"/>
      <c r="AC4" s="5"/>
      <c r="AD4" s="5"/>
      <c r="AE4" s="5"/>
    </row>
    <row r="5" spans="1:33" s="3" customFormat="1" ht="25.5" customHeight="1">
      <c r="A5" s="2"/>
      <c r="B5" s="4"/>
      <c r="C5" s="52" t="s">
        <v>214</v>
      </c>
      <c r="D5" s="52" t="s">
        <v>15</v>
      </c>
      <c r="E5" s="52" t="s">
        <v>104</v>
      </c>
      <c r="F5" s="52" t="s">
        <v>66</v>
      </c>
      <c r="G5" s="53" t="s">
        <v>67</v>
      </c>
      <c r="H5" s="54" t="s">
        <v>188</v>
      </c>
      <c r="I5" s="54" t="s">
        <v>189</v>
      </c>
      <c r="J5" s="5"/>
      <c r="K5" s="306" t="s">
        <v>278</v>
      </c>
      <c r="L5" s="306"/>
      <c r="M5" s="306"/>
      <c r="N5" s="306"/>
      <c r="O5" s="5"/>
      <c r="P5" s="5"/>
      <c r="Q5" s="5"/>
      <c r="R5" s="5"/>
      <c r="S5" s="5"/>
      <c r="T5" s="5"/>
      <c r="U5" s="5"/>
      <c r="V5" s="5"/>
      <c r="W5" s="5"/>
      <c r="X5" s="5"/>
      <c r="Y5" s="5"/>
      <c r="Z5" s="5"/>
      <c r="AA5" s="5"/>
      <c r="AB5" s="5"/>
      <c r="AC5" s="5"/>
      <c r="AD5" s="5"/>
    </row>
    <row r="6" spans="1:33" s="3" customFormat="1" ht="48" customHeight="1">
      <c r="A6" s="2"/>
      <c r="B6" s="4"/>
      <c r="C6" s="86" t="s">
        <v>89</v>
      </c>
      <c r="D6" s="78" t="str">
        <f>F6&amp;" - "&amp;G6</f>
        <v>901 - 1000</v>
      </c>
      <c r="E6" s="74" t="s">
        <v>268</v>
      </c>
      <c r="F6" s="74">
        <f t="shared" ref="F6:F13" si="0">G7+1</f>
        <v>901</v>
      </c>
      <c r="G6" s="51">
        <v>1000</v>
      </c>
      <c r="H6" s="78"/>
      <c r="I6" s="79"/>
      <c r="J6" s="5"/>
      <c r="K6" s="306"/>
      <c r="L6" s="306"/>
      <c r="M6" s="306"/>
      <c r="N6" s="306"/>
      <c r="O6" s="5"/>
      <c r="P6" s="5"/>
      <c r="Q6" s="5"/>
      <c r="R6" s="5"/>
      <c r="S6" s="5"/>
      <c r="T6" s="5"/>
      <c r="U6" s="5"/>
      <c r="V6" s="5"/>
      <c r="W6" s="5"/>
      <c r="X6" s="5"/>
      <c r="Y6" s="5"/>
      <c r="Z6" s="5"/>
      <c r="AA6" s="5"/>
      <c r="AB6" s="5"/>
      <c r="AC6" s="5"/>
      <c r="AD6" s="5"/>
    </row>
    <row r="7" spans="1:33" s="3" customFormat="1" ht="48" customHeight="1">
      <c r="A7" s="2"/>
      <c r="B7" s="4"/>
      <c r="C7" s="87" t="s">
        <v>90</v>
      </c>
      <c r="D7" s="80" t="str">
        <f>F7&amp;" - "&amp;G7</f>
        <v>801 - 900</v>
      </c>
      <c r="E7" s="75" t="s">
        <v>269</v>
      </c>
      <c r="F7" s="75">
        <f t="shared" si="0"/>
        <v>801</v>
      </c>
      <c r="G7" s="71">
        <v>900</v>
      </c>
      <c r="H7" s="80"/>
      <c r="I7" s="81"/>
      <c r="J7" s="5"/>
      <c r="K7" s="306"/>
      <c r="L7" s="306"/>
      <c r="M7" s="306"/>
      <c r="N7" s="306"/>
      <c r="O7" s="5"/>
      <c r="P7" s="5"/>
      <c r="Q7" s="5"/>
      <c r="R7" s="5"/>
      <c r="S7" s="5"/>
      <c r="T7" s="5"/>
      <c r="U7" s="5"/>
      <c r="V7" s="5"/>
      <c r="W7" s="5"/>
      <c r="X7" s="5"/>
      <c r="Y7" s="5"/>
      <c r="Z7" s="5"/>
      <c r="AA7" s="5"/>
      <c r="AB7" s="5"/>
    </row>
    <row r="8" spans="1:33" s="3" customFormat="1" ht="48" customHeight="1">
      <c r="A8" s="2"/>
      <c r="B8" s="4"/>
      <c r="C8" s="87" t="s">
        <v>91</v>
      </c>
      <c r="D8" s="80" t="str">
        <f t="shared" ref="D8:D15" si="1">F8&amp;" - "&amp;G8</f>
        <v>701 - 800</v>
      </c>
      <c r="E8" s="75" t="s">
        <v>270</v>
      </c>
      <c r="F8" s="75">
        <f t="shared" si="0"/>
        <v>701</v>
      </c>
      <c r="G8" s="71">
        <v>800</v>
      </c>
      <c r="H8" s="80"/>
      <c r="I8" s="81"/>
      <c r="J8" s="5"/>
      <c r="K8" s="306" t="s">
        <v>279</v>
      </c>
      <c r="L8" s="306"/>
      <c r="M8" s="306"/>
      <c r="N8" s="306"/>
      <c r="O8" s="5"/>
      <c r="P8" s="5"/>
      <c r="Q8" s="5"/>
      <c r="R8" s="5"/>
      <c r="S8" s="5"/>
      <c r="T8" s="5"/>
      <c r="U8" s="5"/>
      <c r="V8" s="5"/>
      <c r="W8" s="5"/>
      <c r="X8" s="5"/>
      <c r="Y8" s="5"/>
      <c r="Z8" s="5"/>
      <c r="AA8" s="5"/>
      <c r="AB8" s="5"/>
    </row>
    <row r="9" spans="1:33" s="3" customFormat="1" ht="48" customHeight="1">
      <c r="A9" s="2"/>
      <c r="B9" s="4"/>
      <c r="C9" s="87" t="s">
        <v>92</v>
      </c>
      <c r="D9" s="80" t="str">
        <f t="shared" si="1"/>
        <v>601 - 700</v>
      </c>
      <c r="E9" s="75" t="s">
        <v>271</v>
      </c>
      <c r="F9" s="75">
        <f t="shared" si="0"/>
        <v>601</v>
      </c>
      <c r="G9" s="71">
        <v>700</v>
      </c>
      <c r="H9" s="80"/>
      <c r="I9" s="81"/>
      <c r="J9" s="5"/>
      <c r="K9" s="5"/>
      <c r="L9" s="5"/>
      <c r="M9" s="5"/>
      <c r="N9" s="5"/>
      <c r="O9" s="5"/>
      <c r="P9" s="5"/>
      <c r="Q9" s="5"/>
      <c r="R9" s="5"/>
      <c r="S9" s="5"/>
      <c r="T9" s="5"/>
      <c r="U9" s="5"/>
      <c r="V9" s="5"/>
      <c r="W9" s="5"/>
      <c r="X9" s="5"/>
      <c r="Y9" s="5"/>
      <c r="Z9" s="5"/>
      <c r="AA9" s="5"/>
      <c r="AB9" s="5"/>
    </row>
    <row r="10" spans="1:33" s="3" customFormat="1" ht="48" customHeight="1">
      <c r="A10" s="2"/>
      <c r="B10" s="4"/>
      <c r="C10" s="88" t="s">
        <v>93</v>
      </c>
      <c r="D10" s="82" t="str">
        <f t="shared" si="1"/>
        <v>501 - 600</v>
      </c>
      <c r="E10" s="76" t="s">
        <v>272</v>
      </c>
      <c r="F10" s="76">
        <f t="shared" si="0"/>
        <v>501</v>
      </c>
      <c r="G10" s="72">
        <v>600</v>
      </c>
      <c r="H10" s="82"/>
      <c r="I10" s="83"/>
      <c r="J10" s="5"/>
      <c r="K10" s="5"/>
      <c r="L10" s="5"/>
      <c r="M10" s="5"/>
      <c r="N10" s="5"/>
      <c r="O10" s="5"/>
      <c r="P10" s="5"/>
      <c r="Q10" s="5"/>
      <c r="R10" s="5"/>
      <c r="S10" s="5"/>
      <c r="T10" s="5"/>
      <c r="U10" s="5"/>
      <c r="V10" s="5"/>
      <c r="W10" s="5"/>
      <c r="X10" s="5"/>
      <c r="Y10" s="5"/>
      <c r="Z10" s="5"/>
      <c r="AA10" s="5"/>
      <c r="AB10" s="5"/>
    </row>
    <row r="11" spans="1:33" s="3" customFormat="1" ht="48" customHeight="1">
      <c r="A11" s="2"/>
      <c r="B11" s="4"/>
      <c r="C11" s="88" t="s">
        <v>94</v>
      </c>
      <c r="D11" s="82" t="str">
        <f t="shared" si="1"/>
        <v>401 - 500</v>
      </c>
      <c r="E11" s="76" t="s">
        <v>273</v>
      </c>
      <c r="F11" s="76">
        <f t="shared" si="0"/>
        <v>401</v>
      </c>
      <c r="G11" s="72">
        <v>500</v>
      </c>
      <c r="H11" s="82"/>
      <c r="I11" s="83"/>
      <c r="J11" s="5"/>
      <c r="K11" s="5"/>
      <c r="L11" s="5"/>
      <c r="M11" s="5"/>
      <c r="N11" s="5"/>
      <c r="O11" s="5"/>
      <c r="P11" s="5"/>
      <c r="Q11" s="5"/>
      <c r="R11" s="5"/>
      <c r="S11" s="5"/>
      <c r="T11" s="5"/>
      <c r="U11" s="5"/>
      <c r="V11" s="5"/>
      <c r="W11" s="5"/>
      <c r="X11" s="5"/>
      <c r="Y11" s="5"/>
      <c r="Z11" s="5"/>
      <c r="AA11" s="5"/>
      <c r="AB11" s="5"/>
      <c r="AC11" s="5"/>
      <c r="AD11" s="5"/>
    </row>
    <row r="12" spans="1:33" s="3" customFormat="1" ht="48" customHeight="1">
      <c r="A12" s="2"/>
      <c r="B12" s="4"/>
      <c r="C12" s="88" t="s">
        <v>95</v>
      </c>
      <c r="D12" s="82" t="str">
        <f t="shared" si="1"/>
        <v>301 - 400</v>
      </c>
      <c r="E12" s="76" t="s">
        <v>274</v>
      </c>
      <c r="F12" s="76">
        <f t="shared" si="0"/>
        <v>301</v>
      </c>
      <c r="G12" s="72">
        <v>400</v>
      </c>
      <c r="H12" s="82"/>
      <c r="I12" s="83"/>
      <c r="J12" s="5"/>
      <c r="K12" s="5"/>
      <c r="L12" s="5"/>
      <c r="M12" s="5"/>
      <c r="N12" s="5"/>
      <c r="O12" s="5"/>
      <c r="P12" s="5"/>
      <c r="Q12" s="5"/>
      <c r="R12" s="5"/>
      <c r="S12" s="5"/>
      <c r="T12" s="5"/>
      <c r="U12" s="5"/>
      <c r="V12" s="5"/>
      <c r="W12" s="5"/>
      <c r="X12" s="5"/>
      <c r="Y12" s="5"/>
      <c r="Z12" s="5"/>
      <c r="AA12" s="5"/>
      <c r="AB12" s="5"/>
      <c r="AC12" s="5"/>
      <c r="AD12" s="5"/>
    </row>
    <row r="13" spans="1:33" s="3" customFormat="1" ht="48" customHeight="1">
      <c r="A13" s="2"/>
      <c r="B13" s="4"/>
      <c r="C13" s="88" t="s">
        <v>96</v>
      </c>
      <c r="D13" s="82" t="str">
        <f t="shared" si="1"/>
        <v>201 - 300</v>
      </c>
      <c r="E13" s="76" t="s">
        <v>275</v>
      </c>
      <c r="F13" s="76">
        <f t="shared" si="0"/>
        <v>201</v>
      </c>
      <c r="G13" s="72">
        <v>300</v>
      </c>
      <c r="H13" s="82"/>
      <c r="I13" s="83"/>
      <c r="J13" s="5"/>
      <c r="K13" s="5"/>
      <c r="L13" s="5"/>
      <c r="M13" s="5"/>
      <c r="N13" s="5"/>
      <c r="O13" s="5"/>
      <c r="P13" s="5"/>
      <c r="Q13" s="5"/>
      <c r="R13" s="5"/>
      <c r="S13" s="5"/>
      <c r="T13" s="5"/>
      <c r="U13" s="5"/>
      <c r="V13" s="5"/>
      <c r="W13" s="5"/>
      <c r="X13" s="5"/>
      <c r="Y13" s="5"/>
      <c r="Z13" s="5"/>
      <c r="AA13" s="5"/>
      <c r="AB13" s="5"/>
      <c r="AC13" s="5"/>
      <c r="AD13" s="5"/>
    </row>
    <row r="14" spans="1:33" ht="48" customHeight="1">
      <c r="C14" s="88" t="s">
        <v>97</v>
      </c>
      <c r="D14" s="82" t="str">
        <f t="shared" si="1"/>
        <v>101 - 200</v>
      </c>
      <c r="E14" s="76" t="s">
        <v>276</v>
      </c>
      <c r="F14" s="76">
        <f>G15+1</f>
        <v>101</v>
      </c>
      <c r="G14" s="72">
        <v>200</v>
      </c>
      <c r="H14" s="82"/>
      <c r="I14" s="83"/>
      <c r="P14" s="2"/>
      <c r="Q14" s="2"/>
      <c r="R14" s="2"/>
    </row>
    <row r="15" spans="1:33" ht="48" customHeight="1">
      <c r="C15" s="89" t="s">
        <v>98</v>
      </c>
      <c r="D15" s="84" t="str">
        <f t="shared" si="1"/>
        <v>0 - 100</v>
      </c>
      <c r="E15" s="77" t="s">
        <v>277</v>
      </c>
      <c r="F15" s="77">
        <v>0</v>
      </c>
      <c r="G15" s="73">
        <v>100</v>
      </c>
      <c r="H15" s="84"/>
      <c r="I15" s="85"/>
      <c r="P15" s="2"/>
      <c r="Q15" s="2"/>
      <c r="R15" s="2"/>
    </row>
    <row r="16" spans="1:33">
      <c r="C16" s="5"/>
      <c r="D16" s="5"/>
      <c r="E16" s="5"/>
      <c r="F16" s="5"/>
      <c r="G16" s="5"/>
      <c r="H16" s="5"/>
      <c r="I16" s="5"/>
      <c r="J16" s="5"/>
      <c r="K16" s="5"/>
      <c r="L16" s="5"/>
    </row>
    <row r="17" spans="3:19">
      <c r="C17" s="5"/>
      <c r="D17" s="5"/>
      <c r="E17" s="5"/>
      <c r="F17" s="5"/>
      <c r="G17" s="5"/>
      <c r="H17" s="5"/>
      <c r="I17" s="5"/>
      <c r="J17" s="5"/>
      <c r="K17" s="5"/>
      <c r="L17" s="5"/>
    </row>
    <row r="18" spans="3:19">
      <c r="C18" s="5"/>
      <c r="D18" s="5"/>
      <c r="E18" s="5"/>
      <c r="F18" s="5"/>
      <c r="G18" s="5"/>
      <c r="H18" s="5"/>
      <c r="I18" s="5"/>
      <c r="J18" s="5"/>
      <c r="K18" s="5"/>
      <c r="L18" s="5"/>
    </row>
    <row r="20" spans="3:19">
      <c r="C20" s="11"/>
      <c r="D20" s="11"/>
      <c r="E20" s="11"/>
      <c r="F20" s="11"/>
      <c r="G20" s="11"/>
      <c r="H20" s="11"/>
      <c r="I20" s="11"/>
      <c r="J20" s="11"/>
      <c r="K20" s="11"/>
      <c r="L20" s="11"/>
      <c r="M20" s="11"/>
      <c r="N20" s="11"/>
      <c r="O20" s="11"/>
      <c r="P20" s="11"/>
      <c r="Q20" s="11"/>
      <c r="R20" s="11"/>
      <c r="S20" s="11"/>
    </row>
    <row r="21" spans="3:19">
      <c r="D21" s="2"/>
      <c r="E21" s="2"/>
      <c r="F21" s="2"/>
      <c r="G21" s="2"/>
      <c r="H21" s="2"/>
      <c r="I21" s="2"/>
      <c r="J21" s="2"/>
      <c r="K21" s="2"/>
      <c r="L21" s="2"/>
      <c r="M21" s="2"/>
      <c r="N21" s="2"/>
      <c r="O21" s="2"/>
      <c r="P21" s="2"/>
      <c r="Q21" s="2"/>
      <c r="R21" s="2"/>
    </row>
  </sheetData>
  <sheetProtection sheet="1" objects="1" scenarios="1"/>
  <mergeCells count="2">
    <mergeCell ref="K5:N7"/>
    <mergeCell ref="K8:N8"/>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894D3-E96E-474A-86FD-C03E7B34420C}">
  <sheetPr codeName="Sheet8">
    <tabColor rgb="FFFF0000"/>
  </sheetPr>
  <dimension ref="A1:M137"/>
  <sheetViews>
    <sheetView showGridLines="0" workbookViewId="0"/>
  </sheetViews>
  <sheetFormatPr defaultColWidth="11.44140625" defaultRowHeight="14.4"/>
  <cols>
    <col min="1" max="1" width="3.6640625" style="14" customWidth="1"/>
    <col min="2" max="2" width="9.5546875" style="14" customWidth="1"/>
    <col min="3" max="3" width="33.33203125" style="14" customWidth="1"/>
    <col min="4" max="4" width="14.6640625" style="14" customWidth="1"/>
    <col min="5" max="5" width="17.5546875" style="14" customWidth="1"/>
    <col min="6" max="6" width="14.6640625" style="14" customWidth="1"/>
    <col min="7" max="7" width="22.33203125" style="14" customWidth="1"/>
    <col min="8" max="8" width="14.6640625" style="14" customWidth="1"/>
    <col min="9" max="9" width="21" style="14" customWidth="1"/>
    <col min="10" max="10" width="7.6640625" style="14" customWidth="1"/>
    <col min="11" max="11" width="24.109375" style="14" customWidth="1"/>
    <col min="12" max="12" width="11.109375" style="14" customWidth="1"/>
    <col min="13" max="16384" width="11.44140625" style="14"/>
  </cols>
  <sheetData>
    <row r="1" spans="1:13" ht="25.2" customHeight="1">
      <c r="A1" s="12"/>
      <c r="B1" s="12"/>
      <c r="C1" s="12"/>
      <c r="D1" s="12"/>
      <c r="E1" s="12"/>
      <c r="F1" s="12"/>
      <c r="G1" s="12"/>
      <c r="H1" s="12"/>
      <c r="I1" s="12"/>
      <c r="J1" s="13"/>
      <c r="K1" s="12"/>
      <c r="L1" s="12"/>
      <c r="M1" s="12"/>
    </row>
    <row r="2" spans="1:13" ht="21">
      <c r="A2" s="12"/>
      <c r="B2" s="15" t="s">
        <v>193</v>
      </c>
      <c r="C2" s="12"/>
      <c r="D2" s="12"/>
      <c r="E2" s="12"/>
      <c r="F2" s="12"/>
      <c r="G2" s="12"/>
      <c r="H2" s="12"/>
      <c r="I2" s="12"/>
      <c r="J2" s="13"/>
      <c r="K2" s="12"/>
      <c r="L2" s="12"/>
      <c r="M2" s="12"/>
    </row>
    <row r="3" spans="1:13" ht="17.7" customHeight="1">
      <c r="A3" s="12"/>
      <c r="B3" s="12"/>
      <c r="C3" s="12"/>
      <c r="D3" s="12"/>
      <c r="E3" s="12"/>
      <c r="F3" s="12"/>
      <c r="G3" s="12"/>
      <c r="H3" s="12"/>
      <c r="I3" s="12"/>
      <c r="J3" s="13"/>
      <c r="K3" s="12"/>
      <c r="L3" s="12"/>
      <c r="M3" s="12"/>
    </row>
    <row r="4" spans="1:13">
      <c r="A4" s="12"/>
      <c r="B4" s="65" t="s">
        <v>195</v>
      </c>
      <c r="C4" s="66" t="s">
        <v>196</v>
      </c>
      <c r="D4" s="67"/>
      <c r="E4" s="67"/>
      <c r="F4" s="67"/>
      <c r="G4" s="67"/>
      <c r="H4" s="12"/>
      <c r="I4" s="12"/>
      <c r="J4" s="13"/>
      <c r="K4" s="12"/>
      <c r="L4" s="12"/>
      <c r="M4" s="12"/>
    </row>
    <row r="5" spans="1:13">
      <c r="A5" s="12"/>
      <c r="B5" s="68"/>
      <c r="C5" s="66" t="s">
        <v>75</v>
      </c>
      <c r="D5" s="67"/>
      <c r="E5" s="67"/>
      <c r="F5" s="67"/>
      <c r="G5" s="67"/>
      <c r="H5" s="12"/>
      <c r="I5" s="12"/>
      <c r="J5" s="13"/>
      <c r="K5" s="12"/>
      <c r="L5" s="12"/>
      <c r="M5" s="12"/>
    </row>
    <row r="6" spans="1:13">
      <c r="A6" s="12"/>
      <c r="B6" s="68"/>
      <c r="C6" s="66" t="s">
        <v>76</v>
      </c>
      <c r="D6" s="67"/>
      <c r="E6" s="67"/>
      <c r="F6" s="67"/>
      <c r="G6" s="67"/>
      <c r="H6" s="12"/>
      <c r="I6" s="12"/>
      <c r="J6" s="13"/>
      <c r="K6" s="12"/>
      <c r="L6" s="12"/>
      <c r="M6" s="12"/>
    </row>
    <row r="7" spans="1:13">
      <c r="A7" s="12"/>
      <c r="B7" s="12"/>
      <c r="C7" s="12"/>
      <c r="D7" s="12"/>
      <c r="E7" s="12"/>
      <c r="F7" s="12"/>
      <c r="G7" s="12"/>
      <c r="H7" s="12"/>
      <c r="I7" s="12"/>
      <c r="J7" s="13"/>
      <c r="K7" s="12"/>
      <c r="L7" s="12"/>
      <c r="M7" s="12"/>
    </row>
    <row r="8" spans="1:13">
      <c r="A8" s="12"/>
      <c r="B8" s="12"/>
      <c r="C8" s="12"/>
      <c r="D8" s="12"/>
      <c r="E8" s="12"/>
      <c r="F8" s="12"/>
      <c r="G8" s="12"/>
      <c r="H8" s="12"/>
      <c r="I8" s="12"/>
      <c r="J8" s="13"/>
      <c r="K8" s="12"/>
      <c r="L8" s="12"/>
      <c r="M8" s="12"/>
    </row>
    <row r="9" spans="1:13" ht="30" customHeight="1">
      <c r="A9" s="12"/>
      <c r="B9" s="17" t="s">
        <v>77</v>
      </c>
      <c r="C9" s="18" t="s">
        <v>78</v>
      </c>
      <c r="D9" s="18" t="s">
        <v>79</v>
      </c>
      <c r="E9" s="18" t="s">
        <v>80</v>
      </c>
      <c r="F9" s="18" t="s">
        <v>81</v>
      </c>
      <c r="G9" s="18" t="s">
        <v>82</v>
      </c>
      <c r="H9" s="19" t="s">
        <v>83</v>
      </c>
      <c r="I9" s="20" t="s">
        <v>192</v>
      </c>
      <c r="J9" s="21"/>
      <c r="K9" s="16" t="s">
        <v>84</v>
      </c>
      <c r="L9" s="12"/>
      <c r="M9" s="12"/>
    </row>
    <row r="10" spans="1:13" ht="15.6">
      <c r="A10" s="12"/>
      <c r="B10" s="22">
        <v>1</v>
      </c>
      <c r="C10" s="23" t="s">
        <v>190</v>
      </c>
      <c r="D10" s="24">
        <v>2</v>
      </c>
      <c r="E10" s="24">
        <v>10</v>
      </c>
      <c r="F10" s="24">
        <f t="shared" ref="F10:F12" si="0">D10+E10</f>
        <v>12</v>
      </c>
      <c r="G10" s="24" t="str">
        <f t="shared" ref="G10:G19" si="1">IFERROR(IF(D10+E10=0,"",IF(D10/(D10+E10)&gt;=0.6,"prevlast žena",IF(D10/(D10+E10)&lt;=0.4,"prevlast muškaraca","uravnoteženo"))),"")</f>
        <v>prevlast muškaraca</v>
      </c>
      <c r="H10" s="62">
        <v>595</v>
      </c>
      <c r="I10" s="25" t="s">
        <v>93</v>
      </c>
      <c r="J10" s="26"/>
      <c r="K10" s="27" t="s">
        <v>85</v>
      </c>
      <c r="L10" s="28">
        <f>SUM(D10:D20)</f>
        <v>7</v>
      </c>
      <c r="M10" s="12"/>
    </row>
    <row r="11" spans="1:13" ht="15.6">
      <c r="A11" s="12"/>
      <c r="B11" s="29">
        <v>2</v>
      </c>
      <c r="C11" s="30" t="s">
        <v>191</v>
      </c>
      <c r="D11" s="31">
        <v>0</v>
      </c>
      <c r="E11" s="31">
        <v>15</v>
      </c>
      <c r="F11" s="31">
        <f t="shared" si="0"/>
        <v>15</v>
      </c>
      <c r="G11" s="31" t="str">
        <f t="shared" si="1"/>
        <v>prevlast muškaraca</v>
      </c>
      <c r="H11" s="63">
        <v>252</v>
      </c>
      <c r="I11" s="32" t="s">
        <v>96</v>
      </c>
      <c r="J11" s="26"/>
      <c r="K11" s="27" t="s">
        <v>86</v>
      </c>
      <c r="L11" s="28">
        <f>SUM(E10:E20)</f>
        <v>30</v>
      </c>
      <c r="M11" s="12"/>
    </row>
    <row r="12" spans="1:13">
      <c r="A12" s="12"/>
      <c r="B12" s="22">
        <v>3</v>
      </c>
      <c r="C12" s="23" t="s">
        <v>87</v>
      </c>
      <c r="D12" s="24">
        <v>5</v>
      </c>
      <c r="E12" s="24">
        <v>5</v>
      </c>
      <c r="F12" s="24">
        <f t="shared" si="0"/>
        <v>10</v>
      </c>
      <c r="G12" s="24" t="str">
        <f t="shared" si="1"/>
        <v>uravnoteženo</v>
      </c>
      <c r="H12" s="62">
        <v>266</v>
      </c>
      <c r="I12" s="25" t="s">
        <v>96</v>
      </c>
      <c r="J12" s="33"/>
      <c r="K12" s="12"/>
      <c r="L12" s="12"/>
      <c r="M12" s="12"/>
    </row>
    <row r="13" spans="1:13" ht="15" customHeight="1">
      <c r="A13" s="12"/>
      <c r="B13" s="29">
        <v>4</v>
      </c>
      <c r="C13" s="30"/>
      <c r="D13" s="31"/>
      <c r="E13" s="31"/>
      <c r="F13" s="31"/>
      <c r="G13" s="31" t="str">
        <f t="shared" si="1"/>
        <v/>
      </c>
      <c r="H13" s="63"/>
      <c r="I13" s="32"/>
      <c r="J13" s="33"/>
      <c r="K13" s="12"/>
      <c r="L13" s="12"/>
      <c r="M13" s="12"/>
    </row>
    <row r="14" spans="1:13">
      <c r="A14" s="12"/>
      <c r="B14" s="22">
        <v>5</v>
      </c>
      <c r="C14" s="23"/>
      <c r="D14" s="24"/>
      <c r="E14" s="24"/>
      <c r="F14" s="24"/>
      <c r="G14" s="24" t="str">
        <f t="shared" si="1"/>
        <v/>
      </c>
      <c r="H14" s="62"/>
      <c r="I14" s="25"/>
      <c r="J14" s="33"/>
      <c r="K14" s="12"/>
      <c r="L14" s="12"/>
      <c r="M14" s="12"/>
    </row>
    <row r="15" spans="1:13">
      <c r="A15" s="12"/>
      <c r="B15" s="29">
        <v>6</v>
      </c>
      <c r="C15" s="30"/>
      <c r="D15" s="31"/>
      <c r="E15" s="31"/>
      <c r="F15" s="31"/>
      <c r="G15" s="31" t="str">
        <f t="shared" si="1"/>
        <v/>
      </c>
      <c r="H15" s="63"/>
      <c r="I15" s="32"/>
      <c r="J15" s="33"/>
      <c r="K15" s="12"/>
      <c r="L15" s="12"/>
      <c r="M15" s="12"/>
    </row>
    <row r="16" spans="1:13">
      <c r="A16" s="12"/>
      <c r="B16" s="22">
        <v>7</v>
      </c>
      <c r="C16" s="23"/>
      <c r="D16" s="24"/>
      <c r="E16" s="24"/>
      <c r="F16" s="24"/>
      <c r="G16" s="24" t="str">
        <f t="shared" si="1"/>
        <v/>
      </c>
      <c r="H16" s="62"/>
      <c r="I16" s="25"/>
      <c r="J16" s="33"/>
      <c r="K16" s="12"/>
      <c r="L16" s="12"/>
      <c r="M16" s="12"/>
    </row>
    <row r="17" spans="1:13">
      <c r="A17" s="12"/>
      <c r="B17" s="29">
        <v>8</v>
      </c>
      <c r="C17" s="30"/>
      <c r="D17" s="31"/>
      <c r="E17" s="31"/>
      <c r="F17" s="31"/>
      <c r="G17" s="31" t="str">
        <f t="shared" si="1"/>
        <v/>
      </c>
      <c r="H17" s="63"/>
      <c r="I17" s="32"/>
      <c r="J17" s="33"/>
      <c r="K17" s="12"/>
      <c r="L17" s="12"/>
      <c r="M17" s="12"/>
    </row>
    <row r="18" spans="1:13">
      <c r="A18" s="12"/>
      <c r="B18" s="22">
        <v>9</v>
      </c>
      <c r="C18" s="23"/>
      <c r="D18" s="24"/>
      <c r="E18" s="24"/>
      <c r="F18" s="24"/>
      <c r="G18" s="24" t="str">
        <f t="shared" si="1"/>
        <v/>
      </c>
      <c r="H18" s="62"/>
      <c r="I18" s="25"/>
      <c r="J18" s="33"/>
      <c r="K18" s="12"/>
      <c r="L18" s="12"/>
      <c r="M18" s="12"/>
    </row>
    <row r="19" spans="1:13">
      <c r="A19" s="12"/>
      <c r="B19" s="34">
        <v>10</v>
      </c>
      <c r="C19" s="35"/>
      <c r="D19" s="36"/>
      <c r="E19" s="36"/>
      <c r="F19" s="36"/>
      <c r="G19" s="36" t="str">
        <f t="shared" si="1"/>
        <v/>
      </c>
      <c r="H19" s="64"/>
      <c r="I19" s="37"/>
      <c r="J19" s="33"/>
      <c r="K19" s="12"/>
      <c r="L19" s="12"/>
      <c r="M19" s="12"/>
    </row>
    <row r="20" spans="1:13">
      <c r="A20" s="12"/>
      <c r="B20" s="38" t="s">
        <v>88</v>
      </c>
      <c r="C20" s="38"/>
      <c r="D20"/>
      <c r="E20"/>
      <c r="F20"/>
      <c r="G20"/>
      <c r="H20"/>
      <c r="I20" s="12"/>
      <c r="J20" s="13"/>
      <c r="K20" s="12"/>
      <c r="L20" s="12"/>
      <c r="M20" s="12"/>
    </row>
    <row r="21" spans="1:13">
      <c r="B21" s="39"/>
      <c r="C21" s="39"/>
      <c r="D21" s="39"/>
      <c r="E21" s="39"/>
      <c r="F21" s="39"/>
      <c r="G21" s="39"/>
    </row>
    <row r="22" spans="1:13">
      <c r="B22" s="39"/>
      <c r="C22" s="39"/>
      <c r="D22" s="39"/>
      <c r="E22" s="39"/>
      <c r="F22" s="39"/>
      <c r="G22" s="39"/>
    </row>
    <row r="23" spans="1:13">
      <c r="B23" s="39"/>
      <c r="C23" s="39"/>
      <c r="D23" s="39"/>
      <c r="E23" s="39"/>
      <c r="F23" s="39"/>
      <c r="G23" s="39"/>
    </row>
    <row r="24" spans="1:13">
      <c r="B24" s="39"/>
      <c r="C24" s="39"/>
      <c r="D24" s="39"/>
      <c r="E24" s="39"/>
      <c r="F24" s="39"/>
      <c r="G24" s="39"/>
    </row>
    <row r="25" spans="1:13">
      <c r="B25" s="39"/>
      <c r="C25" s="39"/>
      <c r="D25" s="39"/>
      <c r="E25" s="39"/>
      <c r="F25" s="39"/>
      <c r="G25" s="39"/>
    </row>
    <row r="26" spans="1:13">
      <c r="B26" s="39"/>
      <c r="C26" s="39"/>
      <c r="D26" s="39"/>
      <c r="E26" s="39"/>
      <c r="F26" s="39"/>
      <c r="G26" s="39"/>
    </row>
    <row r="27" spans="1:13">
      <c r="B27" s="39"/>
      <c r="C27" s="39"/>
      <c r="D27" s="39"/>
      <c r="E27" s="39"/>
      <c r="F27" s="39"/>
      <c r="G27" s="39"/>
    </row>
    <row r="28" spans="1:13">
      <c r="B28" s="39"/>
      <c r="C28" s="39"/>
      <c r="D28" s="39"/>
      <c r="E28" s="39"/>
      <c r="F28" s="39"/>
      <c r="G28" s="39"/>
    </row>
    <row r="29" spans="1:13">
      <c r="B29" s="39"/>
      <c r="C29" s="39"/>
      <c r="D29" s="39"/>
      <c r="E29" s="39"/>
      <c r="F29" s="39"/>
      <c r="G29" s="39"/>
    </row>
    <row r="30" spans="1:13">
      <c r="C30" s="39"/>
      <c r="D30" s="39"/>
      <c r="E30" s="39"/>
      <c r="F30" s="39"/>
      <c r="G30" s="39"/>
    </row>
    <row r="31" spans="1:13">
      <c r="B31" s="39"/>
      <c r="C31" s="39"/>
      <c r="D31" s="39"/>
      <c r="E31" s="39"/>
      <c r="F31" s="39"/>
      <c r="G31" s="39"/>
    </row>
    <row r="32" spans="1:13">
      <c r="B32" s="39"/>
      <c r="C32" s="39"/>
      <c r="D32" s="39"/>
      <c r="E32" s="39"/>
      <c r="F32" s="39"/>
      <c r="G32" s="39"/>
    </row>
    <row r="33" spans="2:7">
      <c r="B33" s="39"/>
      <c r="C33" s="39"/>
      <c r="D33" s="39"/>
      <c r="E33" s="39"/>
      <c r="F33" s="39"/>
      <c r="G33" s="39"/>
    </row>
    <row r="34" spans="2:7">
      <c r="B34" s="39"/>
      <c r="C34" s="39"/>
      <c r="D34" s="39"/>
      <c r="E34" s="39"/>
      <c r="F34" s="39"/>
      <c r="G34" s="39"/>
    </row>
    <row r="35" spans="2:7">
      <c r="B35" s="39"/>
      <c r="C35" s="39"/>
      <c r="D35" s="39"/>
      <c r="E35" s="39"/>
      <c r="F35" s="39"/>
      <c r="G35" s="39"/>
    </row>
    <row r="36" spans="2:7">
      <c r="B36" s="39"/>
      <c r="C36" s="39"/>
      <c r="D36" s="39"/>
      <c r="E36" s="39"/>
      <c r="F36" s="39"/>
      <c r="G36" s="39"/>
    </row>
    <row r="37" spans="2:7">
      <c r="B37" s="39"/>
      <c r="C37" s="39"/>
      <c r="D37" s="39"/>
      <c r="E37" s="39"/>
      <c r="F37" s="39"/>
      <c r="G37" s="39"/>
    </row>
    <row r="38" spans="2:7">
      <c r="B38" s="39"/>
      <c r="C38" s="39"/>
      <c r="D38" s="39"/>
      <c r="E38" s="39"/>
      <c r="F38" s="39"/>
      <c r="G38" s="39"/>
    </row>
    <row r="39" spans="2:7">
      <c r="B39" s="40"/>
      <c r="C39" s="40"/>
      <c r="D39" s="40"/>
      <c r="E39" s="40"/>
      <c r="F39" s="40"/>
      <c r="G39" s="40"/>
    </row>
    <row r="40" spans="2:7">
      <c r="B40" s="40"/>
      <c r="C40" s="40"/>
      <c r="D40" s="40"/>
      <c r="E40" s="40"/>
      <c r="F40" s="40"/>
      <c r="G40" s="40"/>
    </row>
    <row r="41" spans="2:7">
      <c r="B41" s="40"/>
      <c r="C41" s="40"/>
      <c r="D41" s="40"/>
      <c r="E41" s="40"/>
      <c r="F41" s="40"/>
      <c r="G41" s="40"/>
    </row>
    <row r="42" spans="2:7">
      <c r="B42" s="40"/>
      <c r="C42" s="40"/>
      <c r="D42" s="40"/>
      <c r="E42" s="40"/>
      <c r="F42" s="40"/>
      <c r="G42" s="40"/>
    </row>
    <row r="43" spans="2:7">
      <c r="B43" s="40"/>
      <c r="C43" s="40"/>
      <c r="D43" s="40"/>
      <c r="E43" s="40"/>
      <c r="F43" s="40"/>
      <c r="G43" s="40"/>
    </row>
    <row r="44" spans="2:7">
      <c r="B44" s="40"/>
      <c r="C44" s="40"/>
      <c r="D44" s="40"/>
      <c r="E44" s="40"/>
      <c r="F44" s="40"/>
      <c r="G44" s="40"/>
    </row>
    <row r="45" spans="2:7">
      <c r="B45" s="40"/>
      <c r="C45" s="40"/>
      <c r="D45" s="40"/>
      <c r="E45" s="40"/>
      <c r="F45" s="40"/>
      <c r="G45" s="40"/>
    </row>
    <row r="46" spans="2:7">
      <c r="B46" s="40"/>
      <c r="C46" s="40"/>
      <c r="D46" s="40"/>
      <c r="E46" s="40"/>
      <c r="F46" s="40"/>
      <c r="G46" s="40"/>
    </row>
    <row r="47" spans="2:7">
      <c r="B47" s="40"/>
      <c r="C47" s="40"/>
      <c r="D47" s="40"/>
      <c r="E47" s="40"/>
      <c r="F47" s="40"/>
      <c r="G47" s="40"/>
    </row>
    <row r="48" spans="2:7">
      <c r="B48" s="40"/>
      <c r="C48" s="40"/>
      <c r="D48" s="40"/>
      <c r="E48" s="40"/>
      <c r="F48" s="40"/>
      <c r="G48" s="40"/>
    </row>
    <row r="49" spans="2:7">
      <c r="B49" s="40"/>
      <c r="C49" s="40"/>
      <c r="D49" s="40"/>
      <c r="E49" s="40"/>
      <c r="F49" s="40"/>
      <c r="G49" s="40"/>
    </row>
    <row r="50" spans="2:7">
      <c r="B50" s="40"/>
      <c r="C50" s="40"/>
      <c r="D50" s="40"/>
      <c r="E50" s="40"/>
      <c r="F50" s="40"/>
      <c r="G50" s="40"/>
    </row>
    <row r="51" spans="2:7">
      <c r="B51" s="40"/>
      <c r="C51" s="40"/>
      <c r="D51" s="40"/>
      <c r="E51" s="40"/>
      <c r="F51" s="40"/>
      <c r="G51" s="40"/>
    </row>
    <row r="52" spans="2:7">
      <c r="B52" s="40"/>
      <c r="C52" s="40"/>
      <c r="D52" s="40"/>
      <c r="E52" s="40"/>
      <c r="F52" s="40"/>
      <c r="G52" s="40"/>
    </row>
    <row r="53" spans="2:7">
      <c r="B53" s="40"/>
      <c r="C53" s="40"/>
      <c r="D53" s="40"/>
      <c r="E53" s="40"/>
      <c r="F53" s="40"/>
      <c r="G53" s="40"/>
    </row>
    <row r="54" spans="2:7">
      <c r="B54" s="40"/>
      <c r="C54" s="40"/>
      <c r="D54" s="40"/>
      <c r="E54" s="40"/>
      <c r="F54" s="40"/>
      <c r="G54" s="40"/>
    </row>
    <row r="55" spans="2:7">
      <c r="B55" s="40"/>
      <c r="C55" s="40"/>
      <c r="D55" s="40"/>
      <c r="E55" s="40"/>
      <c r="F55" s="40"/>
      <c r="G55" s="40"/>
    </row>
    <row r="56" spans="2:7">
      <c r="B56" s="40"/>
      <c r="C56" s="40"/>
      <c r="D56" s="40"/>
      <c r="E56" s="40"/>
      <c r="F56" s="40"/>
      <c r="G56" s="40"/>
    </row>
    <row r="57" spans="2:7">
      <c r="B57" s="40"/>
      <c r="C57" s="40"/>
      <c r="D57" s="40"/>
      <c r="E57" s="40"/>
      <c r="F57" s="40"/>
      <c r="G57" s="40"/>
    </row>
    <row r="58" spans="2:7">
      <c r="B58" s="40"/>
      <c r="C58" s="40"/>
      <c r="D58" s="40"/>
      <c r="E58" s="40"/>
      <c r="F58" s="40"/>
      <c r="G58" s="40"/>
    </row>
    <row r="59" spans="2:7">
      <c r="B59" s="40"/>
      <c r="C59" s="40"/>
      <c r="D59" s="40"/>
      <c r="E59" s="40"/>
      <c r="F59" s="40"/>
      <c r="G59" s="40"/>
    </row>
    <row r="60" spans="2:7">
      <c r="B60" s="40"/>
      <c r="C60" s="40"/>
      <c r="D60" s="40"/>
      <c r="E60" s="40"/>
      <c r="F60" s="40"/>
      <c r="G60" s="40"/>
    </row>
    <row r="61" spans="2:7">
      <c r="B61" s="40"/>
      <c r="C61" s="40"/>
      <c r="D61" s="40"/>
      <c r="E61" s="40"/>
      <c r="F61" s="40"/>
      <c r="G61" s="40"/>
    </row>
    <row r="62" spans="2:7">
      <c r="B62" s="40"/>
      <c r="C62" s="40"/>
      <c r="D62" s="40"/>
      <c r="E62" s="40"/>
      <c r="F62" s="40"/>
      <c r="G62" s="40"/>
    </row>
    <row r="63" spans="2:7">
      <c r="B63" s="40"/>
      <c r="C63" s="40"/>
      <c r="D63" s="40"/>
      <c r="E63" s="40"/>
      <c r="F63" s="40"/>
      <c r="G63" s="40"/>
    </row>
    <row r="64" spans="2:7">
      <c r="B64" s="40"/>
      <c r="C64" s="40"/>
      <c r="D64" s="40"/>
      <c r="E64" s="40"/>
      <c r="F64" s="40"/>
      <c r="G64" s="40"/>
    </row>
    <row r="65" spans="2:7">
      <c r="B65" s="40"/>
      <c r="C65" s="40"/>
      <c r="D65" s="40"/>
      <c r="E65" s="40"/>
      <c r="F65" s="40"/>
      <c r="G65" s="40"/>
    </row>
    <row r="66" spans="2:7">
      <c r="B66" s="40"/>
      <c r="C66" s="40"/>
      <c r="D66" s="40"/>
      <c r="E66" s="40"/>
      <c r="F66" s="40"/>
      <c r="G66" s="40"/>
    </row>
    <row r="67" spans="2:7">
      <c r="B67" s="40"/>
      <c r="C67" s="40"/>
      <c r="D67" s="40"/>
      <c r="E67" s="40"/>
      <c r="F67" s="40"/>
      <c r="G67" s="40"/>
    </row>
    <row r="68" spans="2:7">
      <c r="B68" s="40"/>
      <c r="C68" s="40"/>
      <c r="D68" s="40"/>
      <c r="E68" s="40"/>
      <c r="F68" s="40"/>
      <c r="G68" s="40"/>
    </row>
    <row r="69" spans="2:7">
      <c r="B69" s="40"/>
      <c r="C69" s="40"/>
      <c r="D69" s="40"/>
      <c r="E69" s="40"/>
      <c r="F69" s="40"/>
      <c r="G69" s="40"/>
    </row>
    <row r="70" spans="2:7">
      <c r="B70" s="40"/>
      <c r="C70" s="40"/>
      <c r="D70" s="40"/>
      <c r="E70" s="40"/>
      <c r="F70" s="40"/>
      <c r="G70" s="40"/>
    </row>
    <row r="71" spans="2:7">
      <c r="B71" s="40"/>
      <c r="C71" s="40"/>
      <c r="D71" s="40"/>
      <c r="E71" s="40"/>
      <c r="F71" s="40"/>
      <c r="G71" s="40"/>
    </row>
    <row r="72" spans="2:7">
      <c r="B72" s="40"/>
      <c r="C72" s="40"/>
      <c r="D72" s="40"/>
      <c r="E72" s="40"/>
      <c r="F72" s="40"/>
      <c r="G72" s="40"/>
    </row>
    <row r="73" spans="2:7">
      <c r="B73" s="40"/>
      <c r="C73" s="40"/>
      <c r="D73" s="40"/>
      <c r="E73" s="40"/>
      <c r="F73" s="40"/>
      <c r="G73" s="40"/>
    </row>
    <row r="74" spans="2:7">
      <c r="B74" s="40"/>
      <c r="C74" s="40"/>
      <c r="D74" s="40"/>
      <c r="E74" s="40"/>
      <c r="F74" s="40"/>
      <c r="G74" s="40"/>
    </row>
    <row r="75" spans="2:7">
      <c r="B75" s="40"/>
      <c r="C75" s="40"/>
      <c r="D75" s="40"/>
      <c r="E75" s="40"/>
      <c r="F75" s="40"/>
      <c r="G75" s="40"/>
    </row>
    <row r="76" spans="2:7">
      <c r="B76" s="40"/>
      <c r="C76" s="40"/>
      <c r="D76" s="40"/>
      <c r="E76" s="40"/>
      <c r="F76" s="40"/>
      <c r="G76" s="40"/>
    </row>
    <row r="77" spans="2:7">
      <c r="B77" s="40"/>
      <c r="C77" s="40"/>
      <c r="D77" s="40"/>
      <c r="E77" s="40"/>
      <c r="F77" s="40"/>
      <c r="G77" s="40"/>
    </row>
    <row r="78" spans="2:7">
      <c r="B78" s="40"/>
      <c r="C78" s="40"/>
      <c r="D78" s="40"/>
      <c r="E78" s="40"/>
      <c r="F78" s="40"/>
      <c r="G78" s="40"/>
    </row>
    <row r="79" spans="2:7">
      <c r="B79" s="40"/>
      <c r="C79" s="40"/>
      <c r="D79" s="40"/>
      <c r="E79" s="40"/>
      <c r="F79" s="40"/>
      <c r="G79" s="40"/>
    </row>
    <row r="80" spans="2:7">
      <c r="B80" s="40"/>
      <c r="C80" s="40"/>
      <c r="D80" s="40"/>
      <c r="E80" s="40"/>
      <c r="F80" s="40"/>
      <c r="G80" s="40"/>
    </row>
    <row r="81" spans="2:7">
      <c r="B81" s="40"/>
      <c r="C81" s="40"/>
      <c r="D81" s="40"/>
      <c r="E81" s="40"/>
      <c r="F81" s="40"/>
      <c r="G81" s="40"/>
    </row>
    <row r="82" spans="2:7">
      <c r="B82" s="40"/>
      <c r="C82" s="40"/>
      <c r="D82" s="40"/>
      <c r="E82" s="40"/>
      <c r="F82" s="40"/>
      <c r="G82" s="40"/>
    </row>
    <row r="83" spans="2:7">
      <c r="B83" s="40"/>
      <c r="C83" s="40"/>
      <c r="D83" s="40"/>
      <c r="E83" s="40"/>
      <c r="F83" s="40"/>
      <c r="G83" s="40"/>
    </row>
    <row r="84" spans="2:7">
      <c r="B84" s="40"/>
      <c r="C84" s="40"/>
      <c r="D84" s="40"/>
      <c r="E84" s="40"/>
      <c r="F84" s="40"/>
      <c r="G84" s="40"/>
    </row>
    <row r="85" spans="2:7">
      <c r="B85" s="40"/>
      <c r="C85" s="40"/>
      <c r="D85" s="40"/>
      <c r="E85" s="40"/>
      <c r="F85" s="40"/>
      <c r="G85" s="40"/>
    </row>
    <row r="86" spans="2:7">
      <c r="B86" s="40"/>
      <c r="C86" s="40"/>
      <c r="D86" s="40"/>
      <c r="E86" s="40"/>
      <c r="F86" s="40"/>
      <c r="G86" s="40"/>
    </row>
    <row r="87" spans="2:7">
      <c r="B87" s="40"/>
      <c r="C87" s="40"/>
      <c r="D87" s="40"/>
      <c r="E87" s="40"/>
      <c r="F87" s="40"/>
      <c r="G87" s="40"/>
    </row>
    <row r="88" spans="2:7">
      <c r="B88" s="40"/>
      <c r="C88" s="40"/>
      <c r="D88" s="40"/>
      <c r="E88" s="40"/>
      <c r="F88" s="40"/>
      <c r="G88" s="40"/>
    </row>
    <row r="89" spans="2:7">
      <c r="B89" s="40"/>
      <c r="C89" s="40"/>
      <c r="D89" s="40"/>
      <c r="E89" s="40"/>
      <c r="F89" s="40"/>
      <c r="G89" s="40"/>
    </row>
    <row r="90" spans="2:7">
      <c r="B90" s="40"/>
      <c r="C90" s="40"/>
      <c r="D90" s="40"/>
      <c r="E90" s="40"/>
      <c r="F90" s="40"/>
      <c r="G90" s="40"/>
    </row>
    <row r="91" spans="2:7">
      <c r="B91" s="40"/>
      <c r="C91" s="40"/>
      <c r="D91" s="40"/>
      <c r="E91" s="40"/>
      <c r="F91" s="40"/>
      <c r="G91" s="40"/>
    </row>
    <row r="92" spans="2:7">
      <c r="B92" s="40"/>
      <c r="C92" s="40"/>
      <c r="D92" s="40"/>
      <c r="E92" s="40"/>
      <c r="F92" s="40"/>
      <c r="G92" s="40"/>
    </row>
    <row r="93" spans="2:7">
      <c r="B93" s="40"/>
      <c r="C93" s="40"/>
      <c r="D93" s="40"/>
      <c r="E93" s="40"/>
      <c r="F93" s="40"/>
      <c r="G93" s="40"/>
    </row>
    <row r="94" spans="2:7">
      <c r="B94" s="40"/>
      <c r="C94" s="40"/>
      <c r="D94" s="40"/>
      <c r="E94" s="40"/>
      <c r="F94" s="40"/>
      <c r="G94" s="40"/>
    </row>
    <row r="95" spans="2:7">
      <c r="B95" s="40"/>
      <c r="C95" s="40"/>
      <c r="D95" s="40"/>
      <c r="E95" s="40"/>
      <c r="F95" s="40"/>
      <c r="G95" s="40"/>
    </row>
    <row r="96" spans="2:7">
      <c r="B96" s="40"/>
      <c r="C96" s="40"/>
      <c r="D96" s="40"/>
      <c r="E96" s="40"/>
      <c r="F96" s="40"/>
      <c r="G96" s="40"/>
    </row>
    <row r="97" spans="1:7">
      <c r="B97" s="40"/>
      <c r="C97" s="40"/>
      <c r="D97" s="40"/>
      <c r="E97" s="40"/>
      <c r="F97" s="40"/>
      <c r="G97" s="40"/>
    </row>
    <row r="98" spans="1:7">
      <c r="B98" s="40"/>
      <c r="C98" s="40"/>
      <c r="D98" s="40"/>
      <c r="E98" s="40"/>
      <c r="F98" s="40"/>
      <c r="G98" s="40"/>
    </row>
    <row r="99" spans="1:7">
      <c r="B99" s="40"/>
      <c r="C99" s="40"/>
      <c r="D99" s="40"/>
      <c r="E99" s="40"/>
      <c r="F99" s="40"/>
      <c r="G99" s="40"/>
    </row>
    <row r="100" spans="1:7">
      <c r="B100" s="40"/>
      <c r="C100" s="40"/>
      <c r="D100" s="40"/>
      <c r="E100" s="40"/>
      <c r="F100" s="40"/>
      <c r="G100" s="40"/>
    </row>
    <row r="101" spans="1:7">
      <c r="B101" s="40"/>
      <c r="C101" s="40"/>
      <c r="D101" s="40"/>
      <c r="E101" s="40"/>
      <c r="F101" s="40"/>
      <c r="G101" s="40"/>
    </row>
    <row r="102" spans="1:7">
      <c r="B102" s="40"/>
      <c r="C102" s="40"/>
      <c r="D102" s="40"/>
      <c r="E102" s="40"/>
      <c r="F102" s="40"/>
      <c r="G102" s="40"/>
    </row>
    <row r="103" spans="1:7">
      <c r="B103" s="40"/>
      <c r="C103" s="40"/>
      <c r="D103" s="40"/>
      <c r="E103" s="40"/>
      <c r="F103" s="40"/>
      <c r="G103" s="40"/>
    </row>
    <row r="104" spans="1:7">
      <c r="B104" s="40"/>
      <c r="C104" s="40"/>
      <c r="D104" s="40"/>
      <c r="E104" s="40"/>
      <c r="F104" s="40"/>
      <c r="G104" s="40"/>
    </row>
    <row r="105" spans="1:7">
      <c r="B105" s="40"/>
      <c r="C105" s="40"/>
      <c r="D105" s="40"/>
      <c r="E105" s="40"/>
      <c r="F105" s="40"/>
      <c r="G105" s="40"/>
    </row>
    <row r="106" spans="1:7">
      <c r="B106" s="40"/>
      <c r="C106" s="40"/>
      <c r="D106" s="40"/>
      <c r="E106" s="40"/>
      <c r="F106" s="40"/>
      <c r="G106" s="40"/>
    </row>
    <row r="107" spans="1:7">
      <c r="B107" s="40"/>
      <c r="C107" s="40"/>
      <c r="D107" s="40"/>
      <c r="E107" s="40"/>
      <c r="F107" s="40"/>
      <c r="G107" s="40"/>
    </row>
    <row r="108" spans="1:7">
      <c r="B108" s="40"/>
      <c r="C108" s="40"/>
      <c r="D108" s="40"/>
      <c r="E108" s="40"/>
      <c r="F108" s="40"/>
      <c r="G108" s="40"/>
    </row>
    <row r="109" spans="1:7">
      <c r="B109" s="40"/>
      <c r="C109" s="40"/>
      <c r="D109" s="40"/>
      <c r="E109" s="40"/>
      <c r="F109" s="40"/>
      <c r="G109" s="40"/>
    </row>
    <row r="110" spans="1:7">
      <c r="A110" s="41"/>
      <c r="B110" s="40"/>
      <c r="C110" s="40"/>
      <c r="D110" s="40"/>
      <c r="E110" s="40"/>
      <c r="F110" s="40"/>
      <c r="G110" s="40"/>
    </row>
    <row r="111" spans="1:7">
      <c r="B111" s="40"/>
      <c r="C111" s="40"/>
      <c r="D111" s="40"/>
      <c r="E111" s="40"/>
      <c r="F111" s="40"/>
      <c r="G111" s="40"/>
    </row>
    <row r="112" spans="1:7">
      <c r="B112" s="40"/>
      <c r="C112" s="40"/>
      <c r="D112" s="40"/>
      <c r="E112" s="40"/>
      <c r="F112" s="40"/>
      <c r="G112" s="40"/>
    </row>
    <row r="113" spans="2:7">
      <c r="B113" s="40"/>
      <c r="C113" s="40"/>
      <c r="D113" s="40"/>
      <c r="E113" s="40"/>
      <c r="F113" s="40"/>
      <c r="G113" s="40"/>
    </row>
    <row r="114" spans="2:7">
      <c r="B114" s="40"/>
      <c r="C114" s="40"/>
      <c r="D114" s="40"/>
      <c r="E114" s="40"/>
      <c r="F114" s="40"/>
      <c r="G114" s="40"/>
    </row>
    <row r="115" spans="2:7">
      <c r="B115" s="40"/>
      <c r="C115" s="40"/>
      <c r="D115" s="40"/>
      <c r="E115" s="40"/>
      <c r="F115" s="40"/>
      <c r="G115" s="40"/>
    </row>
    <row r="116" spans="2:7">
      <c r="B116" s="40"/>
      <c r="C116" s="40"/>
      <c r="D116" s="40"/>
      <c r="E116" s="40"/>
      <c r="F116" s="40"/>
      <c r="G116" s="40"/>
    </row>
    <row r="117" spans="2:7">
      <c r="B117" s="40"/>
      <c r="C117" s="40"/>
      <c r="D117" s="40"/>
      <c r="E117" s="40"/>
      <c r="F117" s="40"/>
      <c r="G117" s="40"/>
    </row>
    <row r="118" spans="2:7">
      <c r="B118" s="40"/>
      <c r="C118" s="40"/>
      <c r="D118" s="40"/>
      <c r="E118" s="40"/>
      <c r="F118" s="40"/>
      <c r="G118" s="40"/>
    </row>
    <row r="119" spans="2:7">
      <c r="B119" s="40"/>
      <c r="C119" s="40"/>
      <c r="D119" s="40"/>
      <c r="E119" s="40"/>
      <c r="F119" s="40"/>
      <c r="G119" s="40"/>
    </row>
    <row r="120" spans="2:7">
      <c r="B120" s="40"/>
      <c r="C120" s="40"/>
      <c r="D120" s="40"/>
      <c r="E120" s="40"/>
      <c r="F120" s="40"/>
      <c r="G120" s="40"/>
    </row>
    <row r="121" spans="2:7">
      <c r="B121" s="40"/>
      <c r="C121" s="40"/>
      <c r="D121" s="40"/>
      <c r="E121" s="40"/>
      <c r="F121" s="40"/>
      <c r="G121" s="40"/>
    </row>
    <row r="122" spans="2:7">
      <c r="B122" s="40"/>
      <c r="C122" s="40"/>
      <c r="D122" s="40"/>
      <c r="E122" s="40"/>
      <c r="F122" s="40"/>
      <c r="G122" s="40"/>
    </row>
    <row r="123" spans="2:7">
      <c r="B123" s="40"/>
      <c r="C123" s="40"/>
      <c r="D123" s="40"/>
      <c r="E123" s="40"/>
      <c r="F123" s="40"/>
      <c r="G123" s="40"/>
    </row>
    <row r="124" spans="2:7">
      <c r="B124" s="40"/>
      <c r="C124" s="40"/>
      <c r="D124" s="40"/>
      <c r="E124" s="40"/>
      <c r="F124" s="40"/>
      <c r="G124" s="40"/>
    </row>
    <row r="125" spans="2:7">
      <c r="B125" s="40"/>
      <c r="C125" s="40"/>
      <c r="D125" s="40"/>
      <c r="E125" s="40"/>
      <c r="F125" s="40"/>
      <c r="G125" s="40"/>
    </row>
    <row r="126" spans="2:7">
      <c r="B126" s="40"/>
      <c r="C126" s="40"/>
      <c r="D126" s="40"/>
      <c r="E126" s="40"/>
      <c r="F126" s="40"/>
      <c r="G126" s="40"/>
    </row>
    <row r="127" spans="2:7">
      <c r="B127" s="40"/>
      <c r="C127" s="40"/>
      <c r="D127" s="40"/>
      <c r="E127" s="40"/>
      <c r="F127" s="40"/>
      <c r="G127" s="40"/>
    </row>
    <row r="128" spans="2:7">
      <c r="B128" s="40"/>
      <c r="C128" s="40"/>
      <c r="D128" s="40"/>
      <c r="E128" s="40"/>
      <c r="F128" s="40"/>
      <c r="G128" s="40"/>
    </row>
    <row r="129" spans="2:7">
      <c r="B129" s="40"/>
      <c r="C129" s="40"/>
      <c r="D129" s="40"/>
      <c r="E129" s="40"/>
      <c r="F129" s="40"/>
      <c r="G129" s="40"/>
    </row>
    <row r="130" spans="2:7">
      <c r="B130" s="40"/>
      <c r="C130" s="40"/>
      <c r="D130" s="40"/>
      <c r="E130" s="40"/>
      <c r="F130" s="40"/>
      <c r="G130" s="40"/>
    </row>
    <row r="131" spans="2:7">
      <c r="B131" s="40"/>
      <c r="C131" s="40"/>
      <c r="D131" s="40"/>
      <c r="E131" s="40"/>
      <c r="F131" s="40"/>
      <c r="G131" s="40"/>
    </row>
    <row r="132" spans="2:7">
      <c r="B132" s="40"/>
      <c r="C132" s="40"/>
      <c r="D132" s="40"/>
      <c r="E132" s="40"/>
      <c r="F132" s="40"/>
      <c r="G132" s="40"/>
    </row>
    <row r="133" spans="2:7">
      <c r="B133" s="40"/>
      <c r="C133" s="40"/>
      <c r="D133" s="40"/>
      <c r="E133" s="40"/>
      <c r="F133" s="40"/>
      <c r="G133" s="40"/>
    </row>
    <row r="134" spans="2:7">
      <c r="B134" s="40"/>
      <c r="C134" s="40"/>
      <c r="D134" s="40"/>
      <c r="E134" s="40"/>
      <c r="F134" s="40"/>
      <c r="G134" s="40"/>
    </row>
    <row r="135" spans="2:7">
      <c r="B135" s="40"/>
      <c r="C135" s="40"/>
      <c r="D135" s="40"/>
      <c r="E135" s="40"/>
      <c r="F135" s="40"/>
      <c r="G135" s="40"/>
    </row>
    <row r="136" spans="2:7">
      <c r="B136" s="40"/>
      <c r="C136" s="40"/>
      <c r="D136" s="40"/>
      <c r="E136" s="40"/>
      <c r="F136" s="40"/>
      <c r="G136" s="40"/>
    </row>
    <row r="137" spans="2:7">
      <c r="B137" s="40"/>
      <c r="C137" s="40"/>
      <c r="D137" s="40"/>
      <c r="E137" s="40"/>
      <c r="F137" s="40"/>
      <c r="G137" s="40"/>
    </row>
  </sheetData>
  <conditionalFormatting sqref="G10:G19">
    <cfRule type="containsText" dxfId="2" priority="1" operator="containsText" text="prevlast žena">
      <formula>NOT(ISERROR(SEARCH("prevlast žena",G10)))</formula>
    </cfRule>
    <cfRule type="containsText" dxfId="1" priority="2" operator="containsText" text="prevlast muškaraca">
      <formula>NOT(ISERROR(SEARCH("prevlast muškaraca",G10)))</formula>
    </cfRule>
    <cfRule type="containsText" dxfId="0" priority="3" operator="containsText" text="uravnoteženo">
      <formula>NOT(ISERROR(SEARCH("uravnoteženo",G10)))</formula>
    </cfRule>
  </conditionalFormatting>
  <dataValidations count="2">
    <dataValidation type="list" allowBlank="1" showInputMessage="1" showErrorMessage="1" promptTitle="Kategorija složenosti" prompt="Odaberite kategoriju složenosti RM (B-1 do I-8)" sqref="J10:J19" xr:uid="{04A19744-9A8A-4B40-830F-F674BF04E5C9}">
      <formula1>"B-1,B-0,B-1,B-2,B-3,I-4,I-5,I-6,I-7,I-8"</formula1>
    </dataValidation>
    <dataValidation allowBlank="1" showInputMessage="1" showErrorMessage="1" promptTitle="Usage of formulas" prompt="When adding new rows, drag the formula from the cell above for job titles to appear automatically from '2. Job roles information'." sqref="C13" xr:uid="{0950096B-5C1E-4E9D-9D22-B2ED386381EF}"/>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Upute Veliki poduz</vt:lpstr>
      <vt:lpstr>Sažeti Opis podkriterija </vt:lpstr>
      <vt:lpstr>Bodovna skala s opisima</vt:lpstr>
      <vt:lpstr>Plan podkriterija</vt:lpstr>
      <vt:lpstr>Opis RM</vt:lpstr>
      <vt:lpstr>Vrednovanje</vt:lpstr>
      <vt:lpstr>Kategorije složenosti</vt:lpstr>
      <vt:lpstr>Zastupljenost spolova</vt:lpstr>
      <vt:lpstr>'Bodovna skala s opisima'!Print_Area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Irena Jolić Šimović</dc:creator>
  <cp:lastModifiedBy>Irena Jolić Šimović</cp:lastModifiedBy>
  <cp:lastPrinted>2026-04-09T12:14:23Z</cp:lastPrinted>
  <dcterms:created xsi:type="dcterms:W3CDTF">2024-02-14T07:02:28Z</dcterms:created>
  <dcterms:modified xsi:type="dcterms:W3CDTF">2026-09-07T19:22:11Z</dcterms:modified>
</cp:coreProperties>
</file>